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63\63688-01\40Data_Analysis\Master ES Table Files &amp; Data\"/>
    </mc:Choice>
  </mc:AlternateContent>
  <xr:revisionPtr revIDLastSave="0" documentId="13_ncr:1_{127DDE94-DD2A-450D-AB04-BF62012995A8}" xr6:coauthVersionLast="47" xr6:coauthVersionMax="47" xr10:uidLastSave="{00000000-0000-0000-0000-000000000000}"/>
  <bookViews>
    <workbookView xWindow="25080" yWindow="-120" windowWidth="25440" windowHeight="15270" activeTab="3" xr2:uid="{9CC567B4-D246-4339-B7D9-B510914AA707}"/>
  </bookViews>
  <sheets>
    <sheet name="Installed Capacity (2021)" sheetId="1" r:id="rId1"/>
    <sheet name="Net Generation by Fuel Type" sheetId="2" r:id="rId2"/>
    <sheet name="Sales-Revenue-Customers" sheetId="3" r:id="rId3"/>
    <sheet name="Sales-Revenue-Rate_perCustomer" sheetId="4" r:id="rId4"/>
  </sheets>
  <externalReferences>
    <externalReference r:id="rId5"/>
    <externalReference r:id="rId6"/>
  </externalReferences>
  <definedNames>
    <definedName name="Btu_per_gallon">'[1]Conversion Factors-Assumptions'!$C$47</definedName>
    <definedName name="Btu_per_KWh">'[1]Conversion Factors-Assumptions'!$E$29</definedName>
    <definedName name="Btu_per_Mcf">'[1]Conversion Factors-Assumptions'!$E$28</definedName>
    <definedName name="Cert">'[2]Lookup CPCN'!$A$1:$E$401</definedName>
    <definedName name="CO2_Coal">'[1]Conversion Factors-Assumptions'!$F$43</definedName>
    <definedName name="CO2_Diesel">'[1]Conversion Factors-Assumptions'!$F$44</definedName>
    <definedName name="CO2_Natural_Gas">'[1]Conversion Factors-Assumptions'!$F$45</definedName>
    <definedName name="Diesel_Turbine_Efficiency">'[1]Conversion Factors-Assumptions'!$B$14</definedName>
    <definedName name="ID">'[2]lookup pce utilities'!$C:$D,'[2]lookup pce utilities'!$G:$G</definedName>
    <definedName name="Internal_Combustion_Efficiency">'[1]Conversion Factors-Assumptions'!$B$32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MBtu__per_ShortTon_Coal">'[1]Conversion Factors-Assumptions'!$C$43</definedName>
    <definedName name="MMBtu_per_MWh">'[1]Conversion Factors-Assumptions'!$C$49</definedName>
    <definedName name="Natural_Gas_Efficiency">'[1]Conversion Factors-Assumptions'!$B$23</definedName>
    <definedName name="WHOLE">#N/A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2" l="1"/>
  <c r="D59" i="2"/>
  <c r="F59" i="2"/>
  <c r="H59" i="2"/>
  <c r="J59" i="2"/>
  <c r="L59" i="2"/>
  <c r="E54" i="3" l="1"/>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17" i="3"/>
  <c r="E16" i="3"/>
  <c r="E11" i="3"/>
  <c r="E10" i="3"/>
  <c r="E9" i="3"/>
  <c r="E8" i="3"/>
  <c r="E7" i="3"/>
  <c r="E6" i="3"/>
  <c r="E5" i="3"/>
  <c r="E4" i="3"/>
  <c r="U81" i="2"/>
  <c r="T81" i="2"/>
  <c r="U80" i="2"/>
  <c r="T80" i="2"/>
  <c r="U79" i="2"/>
  <c r="T79" i="2"/>
  <c r="U78" i="2"/>
  <c r="T78" i="2"/>
  <c r="I70" i="1"/>
  <c r="L62" i="1"/>
  <c r="J59" i="1"/>
  <c r="H59" i="1"/>
</calcChain>
</file>

<file path=xl/sharedStrings.xml><?xml version="1.0" encoding="utf-8"?>
<sst xmlns="http://schemas.openxmlformats.org/spreadsheetml/2006/main" count="176" uniqueCount="71">
  <si>
    <t>Installed Capacity by Prime Mover by Operators/Utilities in Alaska (kW, %), 1963-2021</t>
  </si>
  <si>
    <t>Year</t>
  </si>
  <si>
    <t>Statewide Total</t>
  </si>
  <si>
    <t>Fossil Fuel Turbines</t>
  </si>
  <si>
    <t>Internal Combustion (diesel, piston)</t>
  </si>
  <si>
    <t>Hydro</t>
  </si>
  <si>
    <t>Wind Turbine</t>
  </si>
  <si>
    <t>Net Capacity</t>
  </si>
  <si>
    <t>% of Statewide Total</t>
  </si>
  <si>
    <t>1) Data before 2001 from the Alaska Energy Statistis Report 2003</t>
  </si>
  <si>
    <t>a) Data from 1996-2000 from EIA historic tables. Not consistent with prior years due to changes in reporting and utilities that failed to report to EIA.</t>
  </si>
  <si>
    <t>b) Data before 1996 from prior Alaska Energy Power Statistics reports.</t>
  </si>
  <si>
    <t>2) Data from 2002-2008 from EIA Annual Electric Generator data file; not consistent with prior years due to changes in reporting and utilities that failed to report to EIA.</t>
  </si>
  <si>
    <t xml:space="preserve">*Wind data entries have been modified to reflect the best available wind data from the Alaska Energy Authority. Installed wind capacity is defined here as commissioned turbines. Installed wind capacity in 2009 was 8,754kW; 11,924 kW in 2010 and 13,189 kW as of February of 2011. </t>
  </si>
  <si>
    <t>3) Values 2009 and fordward are based on data from EIA and PCE. Data not consistent with prior years due to changes in methodology.</t>
  </si>
  <si>
    <r>
      <t xml:space="preserve">4) Starting in 2011, the following categories are aggregated under the heading 'Turbines': gas and steam turbines as well as combined cycle systems. For detail information regarding prime mover and fuel type used at each plant, please refer to Table 2.4a.
</t>
    </r>
    <r>
      <rPr>
        <b/>
        <i/>
        <sz val="10"/>
        <color theme="1"/>
        <rFont val="Calibri"/>
        <family val="2"/>
        <scheme val="minor"/>
      </rPr>
      <t>Turbines:</t>
    </r>
    <r>
      <rPr>
        <i/>
        <sz val="10"/>
        <color theme="1"/>
        <rFont val="Calibri"/>
        <family val="2"/>
        <scheme val="minor"/>
      </rPr>
      <t xml:space="preserve">
     Gas Turbine (combustion-turbine) produces electricity by passing hot gases produced from combustion of natural gas or distillate oil through the turbine. 
     Steam turbine (fossil-fueled) the fuel is burned in a boiler to produce steam; the steam turns the turbine to produce electricity. 
     Combined Cycle generators produce electricity from otherwise lost waste heat exiting from one or more gas (combustion) turbines. The exiting heat is routed to a conventional boiler or to a heat recovery steam generator for utilization by a steam turbine in the production of electricity. This process increases the efficiency of the electric generating unit. 
</t>
    </r>
    <r>
      <rPr>
        <b/>
        <i/>
        <sz val="10"/>
        <color theme="1"/>
        <rFont val="Calibri"/>
        <family val="2"/>
        <scheme val="minor"/>
      </rPr>
      <t>Internal Combustion Reciprocating Engine</t>
    </r>
    <r>
      <rPr>
        <i/>
        <sz val="10"/>
        <color theme="1"/>
        <rFont val="Calibri"/>
        <family val="2"/>
        <scheme val="minor"/>
      </rPr>
      <t xml:space="preserve"> (diesel) generators have cylinders in which the combustion of fuel takes place and the engine provides mechanical energy to drive the generator to produce electricity. 
</t>
    </r>
    <r>
      <rPr>
        <b/>
        <i/>
        <sz val="10"/>
        <color theme="1"/>
        <rFont val="Calibri"/>
        <family val="2"/>
        <scheme val="minor"/>
      </rPr>
      <t>Hydroelectric</t>
    </r>
    <r>
      <rPr>
        <i/>
        <sz val="10"/>
        <color theme="1"/>
        <rFont val="Calibri"/>
        <family val="2"/>
        <scheme val="minor"/>
      </rPr>
      <t xml:space="preserve"> power is produced from flowing water that spins a turbine connected to a generator. 
</t>
    </r>
    <r>
      <rPr>
        <b/>
        <i/>
        <sz val="10"/>
        <color theme="1"/>
        <rFont val="Calibri"/>
        <family val="2"/>
        <scheme val="minor"/>
      </rPr>
      <t>Wind turbine</t>
    </r>
    <r>
      <rPr>
        <i/>
        <sz val="10"/>
        <color theme="1"/>
        <rFont val="Calibri"/>
        <family val="2"/>
        <scheme val="minor"/>
      </rPr>
      <t xml:space="preserve"> produces electricity by converting kinetic energy into mechanical energy to drive electric power generators.  </t>
    </r>
  </si>
  <si>
    <t>Net Generation by Fuel Type by Operators/Utilities in Alaska (GWh), 1963-2021</t>
  </si>
  <si>
    <t>Notes</t>
  </si>
  <si>
    <t>Oil</t>
  </si>
  <si>
    <t>Gas</t>
  </si>
  <si>
    <t>Coal</t>
  </si>
  <si>
    <t>Wind</t>
  </si>
  <si>
    <t>Net Generation</t>
  </si>
  <si>
    <t>1,b</t>
  </si>
  <si>
    <t>1,a</t>
  </si>
  <si>
    <t>1,c</t>
  </si>
  <si>
    <t>1,c,e</t>
  </si>
  <si>
    <t>1,d</t>
  </si>
  <si>
    <t>2,f</t>
  </si>
  <si>
    <t>1) Data before 2001 from the Alaska Energy Statistics Report 2003.</t>
  </si>
  <si>
    <t>a) From AK Electric Power Statistics (AKEPS) 1960-1973; Hydro generation not included.</t>
  </si>
  <si>
    <t>b) From AKEPS 1960-1970.</t>
  </si>
  <si>
    <t>c) From AKEPS 1960-2001.</t>
  </si>
  <si>
    <t>d) Data from 1996-2000 from EIA historic tables.</t>
  </si>
  <si>
    <t>e) Monthly data was not collected in 1985, so 1984 and 1986 figures were averaged to arrive at estimated 1985 figures.</t>
  </si>
  <si>
    <t>2) Data from 2002-2008 from EIA Annual Electric Generator data file.</t>
  </si>
  <si>
    <t>f) Data from 2002-2008 not consistent with prior years due to changes in reporting and utilities that failed to report to EIA.</t>
  </si>
  <si>
    <t xml:space="preserve">g) Even though wind installed capacity has been present in Alaska since 1997, there is little data regarding total net generation from wind turbines. </t>
  </si>
  <si>
    <t>3)Values for 2009 and forward are based on data from EIA and PCE. Data not consistent with prior years due to changes in methodology.</t>
  </si>
  <si>
    <t>Wind Net Generation</t>
  </si>
  <si>
    <t>MWh</t>
  </si>
  <si>
    <t>Sales, Revenue, and Customers by Customer Type by Operators/Utilities in Alaska (MWh, $000, Accounts), 1963-2021</t>
  </si>
  <si>
    <r>
      <t>Population</t>
    </r>
    <r>
      <rPr>
        <b/>
        <vertAlign val="superscript"/>
        <sz val="11"/>
        <color theme="0"/>
        <rFont val="Calibri"/>
        <family val="2"/>
        <scheme val="minor"/>
      </rPr>
      <t>4</t>
    </r>
  </si>
  <si>
    <t>Residential</t>
  </si>
  <si>
    <t>Commercial and Industrial</t>
  </si>
  <si>
    <t>Other</t>
  </si>
  <si>
    <t>Sales (MWh)</t>
  </si>
  <si>
    <t>Sales per Capita (kWh)</t>
  </si>
  <si>
    <t>Revenue ($000)</t>
  </si>
  <si>
    <t>Customers (accounts)</t>
  </si>
  <si>
    <t/>
  </si>
  <si>
    <t>2,d</t>
  </si>
  <si>
    <t>1) Data before 2001 from the Alaska Energy Statistis Report 2003.</t>
  </si>
  <si>
    <t>a) "Other" category for cost/kWh not listed before 1985</t>
  </si>
  <si>
    <t>b) Total sales, revenue, and customers may exceed the sum of Residential and Commercial/Industrial. This is due to the addition of accounts which do not fit into these two classes. These figures do not include sale for resale.</t>
  </si>
  <si>
    <t>c)Data from 1996-2000 from EIA historical tables.</t>
  </si>
  <si>
    <t>2) Data from 2002-2008 from EIA Annual Electric Utility data file</t>
  </si>
  <si>
    <t>d) Data from 2002-2008 not consistent with prior years due to changes in reporting and utilities that failed to report to EIA.</t>
  </si>
  <si>
    <t>3)Values for 2009 and fordward are based on data from EIA and PCE. Data not consistent with prior years due to changes in methodology.</t>
  </si>
  <si>
    <t xml:space="preserve">   *Industrial sales, revenue and rates are included under the commercial category unitl 2009; in 2010 they're included under the 'other' category.</t>
  </si>
  <si>
    <t>4) Population comes from Alaska Department of Labor estimates. Population estimated at June of each year.</t>
  </si>
  <si>
    <t>Average Annual Energy Use and Rates by Customer Type by Operators/Utilities in Alaska (kWh/Customer, $/Customer, $/kWh), 1963-2021</t>
  </si>
  <si>
    <t>Commercial*</t>
  </si>
  <si>
    <t>Sales per Customer (kWh)</t>
  </si>
  <si>
    <t>Revenue per Customer</t>
  </si>
  <si>
    <t>Rate per kWh (cents)</t>
  </si>
  <si>
    <t>a)"Other" category  for cost/kwh not listed before 1985</t>
  </si>
  <si>
    <t xml:space="preserve">b) Total sales, revenue, and customers may exceed the the sum of Residential and Commercial/Industrial. This is due to the addition of accounts which do not fit into these two classes. These figures do not include sale for resale. </t>
  </si>
  <si>
    <t>c) Data from 1996-2000 from EIA historic tables.</t>
  </si>
  <si>
    <t xml:space="preserve">   *Industrial sales, revenue and rates are included under the commercial category unitl 2009; in 2010 they're included under the 'other' category. Averages are weigthed.</t>
  </si>
  <si>
    <t xml:space="preserve">   *If 'Other' category is blank, but 'Commercial' category is available, the 'Commercial' category includes both Commercial and Industrial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</si>
</sst>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0.0"/>
    <numFmt numFmtId="168" formatCode="0.0"/>
    <numFmt numFmtId="170" formatCode="_(* #,##0.0_);_(* \(#,##0.0\);_(*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1"/>
      <name val="Calibri"/>
      <family val="2"/>
      <scheme val="minor"/>
    </font>
    <font>
      <sz val="10"/>
      <name val="Calibri"/>
      <family val="2"/>
      <scheme val="minor"/>
    </font>
    <font>
      <sz val="11"/>
      <name val="Calibri"/>
      <family val="2"/>
      <scheme val="minor"/>
    </font>
    <font>
      <sz val="10"/>
      <color theme="1"/>
      <name val="Calibri"/>
      <family val="2"/>
      <scheme val="minor"/>
    </font>
    <font>
      <i/>
      <sz val="10"/>
      <name val="Calibri"/>
      <family val="2"/>
      <scheme val="minor"/>
    </font>
    <font>
      <i/>
      <sz val="10"/>
      <color theme="1"/>
      <name val="Calibri"/>
      <family val="2"/>
      <scheme val="minor"/>
    </font>
    <font>
      <b/>
      <i/>
      <sz val="10"/>
      <color theme="1"/>
      <name val="Calibri"/>
      <family val="2"/>
      <scheme val="minor"/>
    </font>
    <font>
      <sz val="10"/>
      <color theme="0"/>
      <name val="Calibri"/>
      <family val="2"/>
      <scheme val="minor"/>
    </font>
    <font>
      <b/>
      <sz val="12"/>
      <name val="Calibri"/>
      <family val="2"/>
      <scheme val="minor"/>
    </font>
    <font>
      <b/>
      <sz val="10"/>
      <name val="Arial"/>
      <family val="2"/>
    </font>
    <font>
      <b/>
      <sz val="12"/>
      <color theme="1"/>
      <name val="Calibri"/>
      <family val="2"/>
      <scheme val="minor"/>
    </font>
    <font>
      <b/>
      <vertAlign val="superscript"/>
      <sz val="11"/>
      <color theme="0"/>
      <name val="Calibri"/>
      <family val="2"/>
      <scheme val="minor"/>
    </font>
    <font>
      <b/>
      <sz val="10"/>
      <color theme="0"/>
      <name val="Calibri"/>
      <family val="2"/>
      <scheme val="minor"/>
    </font>
  </fonts>
  <fills count="3">
    <fill>
      <patternFill patternType="none"/>
    </fill>
    <fill>
      <patternFill patternType="gray125"/>
    </fill>
    <fill>
      <patternFill patternType="solid">
        <fgColor theme="3"/>
        <bgColor indexed="64"/>
      </patternFill>
    </fill>
  </fills>
  <borders count="19">
    <border>
      <left/>
      <right/>
      <top/>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diagonal/>
    </border>
    <border>
      <left/>
      <right style="thin">
        <color theme="0"/>
      </right>
      <top/>
      <bottom/>
      <diagonal/>
    </border>
    <border>
      <left/>
      <right/>
      <top style="dashed">
        <color theme="0" tint="-0.499984740745262"/>
      </top>
      <bottom style="dashed">
        <color theme="0" tint="-0.499984740745262"/>
      </bottom>
      <diagonal/>
    </border>
    <border>
      <left/>
      <right/>
      <top style="dashed">
        <color theme="0" tint="-0.499984740745262"/>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right/>
      <top style="dashed">
        <color theme="0" tint="-0.24994659260841701"/>
      </top>
      <bottom style="medium">
        <color indexed="64"/>
      </bottom>
      <diagonal/>
    </border>
    <border>
      <left/>
      <right/>
      <top/>
      <bottom style="medium">
        <color indexed="64"/>
      </bottom>
      <diagonal/>
    </border>
    <border>
      <left/>
      <right/>
      <top style="dashed">
        <color theme="0" tint="-0.499984740745262"/>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ashed">
        <color theme="0" tint="-0.24994659260841701"/>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43" fontId="5" fillId="0" borderId="0" applyFont="0" applyFill="0" applyBorder="0" applyAlignment="0" applyProtection="0"/>
    <xf numFmtId="0" fontId="1" fillId="0" borderId="0"/>
    <xf numFmtId="44" fontId="5" fillId="0" borderId="0" applyFont="0" applyFill="0" applyBorder="0" applyAlignment="0" applyProtection="0"/>
  </cellStyleXfs>
  <cellXfs count="183">
    <xf numFmtId="0" fontId="0" fillId="0" borderId="0" xfId="0"/>
    <xf numFmtId="0" fontId="6" fillId="0" borderId="0" xfId="4" applyFont="1"/>
    <xf numFmtId="3" fontId="2" fillId="2" borderId="4" xfId="4" applyNumberFormat="1" applyFont="1" applyFill="1" applyBorder="1" applyAlignment="1">
      <alignment horizontal="center" wrapText="1"/>
    </xf>
    <xf numFmtId="0" fontId="2" fillId="2" borderId="5" xfId="4" applyFont="1" applyFill="1" applyBorder="1" applyAlignment="1">
      <alignment horizontal="center" wrapText="1"/>
    </xf>
    <xf numFmtId="3" fontId="2" fillId="2" borderId="0" xfId="4" applyNumberFormat="1" applyFont="1" applyFill="1" applyAlignment="1">
      <alignment horizontal="center" wrapText="1"/>
    </xf>
    <xf numFmtId="164" fontId="2" fillId="2" borderId="0" xfId="4" applyNumberFormat="1" applyFont="1" applyFill="1" applyAlignment="1">
      <alignment horizontal="center" wrapText="1"/>
    </xf>
    <xf numFmtId="0" fontId="7" fillId="0" borderId="0" xfId="4" applyFont="1" applyAlignment="1">
      <alignment horizontal="center" wrapText="1"/>
    </xf>
    <xf numFmtId="0" fontId="0" fillId="0" borderId="0" xfId="0" applyAlignment="1">
      <alignment horizontal="left"/>
    </xf>
    <xf numFmtId="3" fontId="0" fillId="0" borderId="0" xfId="0" applyNumberFormat="1"/>
    <xf numFmtId="0" fontId="8" fillId="0" borderId="6" xfId="4" applyFont="1" applyBorder="1" applyAlignment="1">
      <alignment horizontal="center"/>
    </xf>
    <xf numFmtId="3" fontId="8" fillId="0" borderId="6" xfId="4" applyNumberFormat="1" applyFont="1" applyBorder="1" applyAlignment="1">
      <alignment horizontal="right"/>
    </xf>
    <xf numFmtId="9" fontId="8" fillId="0" borderId="6" xfId="4" applyNumberFormat="1" applyFont="1" applyBorder="1" applyAlignment="1">
      <alignment horizontal="right"/>
    </xf>
    <xf numFmtId="0" fontId="8" fillId="0" borderId="6" xfId="4" applyFont="1" applyBorder="1" applyAlignment="1">
      <alignment horizontal="right"/>
    </xf>
    <xf numFmtId="164" fontId="8" fillId="0" borderId="6" xfId="4" applyNumberFormat="1" applyFont="1" applyBorder="1" applyAlignment="1">
      <alignment horizontal="right"/>
    </xf>
    <xf numFmtId="0" fontId="7" fillId="0" borderId="0" xfId="4" applyFont="1"/>
    <xf numFmtId="3" fontId="1" fillId="0" borderId="6" xfId="5" applyNumberFormat="1" applyBorder="1" applyAlignment="1">
      <alignment horizontal="right"/>
    </xf>
    <xf numFmtId="9" fontId="7" fillId="0" borderId="0" xfId="4" applyNumberFormat="1" applyFont="1"/>
    <xf numFmtId="3" fontId="8" fillId="0" borderId="6" xfId="5" applyNumberFormat="1" applyFont="1" applyBorder="1" applyAlignment="1">
      <alignment horizontal="right"/>
    </xf>
    <xf numFmtId="0" fontId="8" fillId="0" borderId="0" xfId="0" applyFont="1"/>
    <xf numFmtId="9" fontId="4" fillId="0" borderId="0" xfId="3" applyFont="1"/>
    <xf numFmtId="0" fontId="8" fillId="0" borderId="7" xfId="4" applyFont="1" applyBorder="1" applyAlignment="1">
      <alignment horizontal="center"/>
    </xf>
    <xf numFmtId="3" fontId="8" fillId="0" borderId="7" xfId="4" applyNumberFormat="1" applyFont="1" applyBorder="1" applyAlignment="1">
      <alignment horizontal="right"/>
    </xf>
    <xf numFmtId="9" fontId="8" fillId="0" borderId="7" xfId="4" applyNumberFormat="1" applyFont="1" applyBorder="1" applyAlignment="1">
      <alignment horizontal="right"/>
    </xf>
    <xf numFmtId="3" fontId="1" fillId="0" borderId="7" xfId="0" applyNumberFormat="1" applyFont="1" applyBorder="1"/>
    <xf numFmtId="3" fontId="8" fillId="0" borderId="7" xfId="0" applyNumberFormat="1" applyFont="1" applyBorder="1"/>
    <xf numFmtId="164" fontId="8" fillId="0" borderId="7" xfId="4" applyNumberFormat="1" applyFont="1" applyBorder="1" applyAlignment="1">
      <alignment horizontal="right"/>
    </xf>
    <xf numFmtId="0" fontId="7" fillId="0" borderId="0" xfId="0" applyFont="1"/>
    <xf numFmtId="0" fontId="9" fillId="0" borderId="0" xfId="0" applyFont="1"/>
    <xf numFmtId="0" fontId="8" fillId="0" borderId="8" xfId="4" applyFont="1" applyBorder="1" applyAlignment="1">
      <alignment horizontal="center"/>
    </xf>
    <xf numFmtId="3" fontId="8" fillId="0" borderId="8" xfId="4" applyNumberFormat="1" applyFont="1" applyBorder="1" applyAlignment="1">
      <alignment horizontal="right"/>
    </xf>
    <xf numFmtId="9" fontId="8" fillId="0" borderId="8" xfId="4" applyNumberFormat="1" applyFont="1" applyBorder="1" applyAlignment="1">
      <alignment horizontal="right"/>
    </xf>
    <xf numFmtId="3" fontId="1" fillId="0" borderId="8" xfId="0" applyNumberFormat="1" applyFont="1" applyBorder="1"/>
    <xf numFmtId="3" fontId="8" fillId="0" borderId="8" xfId="0" applyNumberFormat="1" applyFont="1" applyBorder="1"/>
    <xf numFmtId="164" fontId="8" fillId="0" borderId="8" xfId="4" applyNumberFormat="1" applyFont="1" applyBorder="1" applyAlignment="1">
      <alignment horizontal="right"/>
    </xf>
    <xf numFmtId="0" fontId="4" fillId="0" borderId="0" xfId="0" applyFont="1"/>
    <xf numFmtId="3" fontId="1" fillId="0" borderId="9" xfId="0" applyNumberFormat="1" applyFont="1" applyBorder="1"/>
    <xf numFmtId="164" fontId="8" fillId="0" borderId="9" xfId="4" applyNumberFormat="1" applyFont="1" applyBorder="1" applyAlignment="1">
      <alignment horizontal="right"/>
    </xf>
    <xf numFmtId="0" fontId="8" fillId="0" borderId="9" xfId="4" applyFont="1" applyBorder="1" applyAlignment="1">
      <alignment horizontal="center"/>
    </xf>
    <xf numFmtId="3" fontId="8" fillId="0" borderId="9" xfId="4" applyNumberFormat="1" applyFont="1" applyBorder="1" applyAlignment="1">
      <alignment horizontal="right"/>
    </xf>
    <xf numFmtId="9" fontId="8" fillId="0" borderId="9" xfId="4" applyNumberFormat="1" applyFont="1" applyBorder="1" applyAlignment="1">
      <alignment horizontal="right"/>
    </xf>
    <xf numFmtId="3" fontId="8" fillId="0" borderId="9" xfId="0" applyNumberFormat="1" applyFont="1" applyBorder="1"/>
    <xf numFmtId="0" fontId="10" fillId="0" borderId="0" xfId="4" applyFont="1" applyAlignment="1">
      <alignment horizontal="center" vertical="top" wrapText="1"/>
    </xf>
    <xf numFmtId="0" fontId="11" fillId="0" borderId="0" xfId="0" applyFont="1" applyAlignment="1">
      <alignment horizontal="left" vertical="top"/>
    </xf>
    <xf numFmtId="0" fontId="11" fillId="0" borderId="0" xfId="0" applyFont="1" applyAlignment="1">
      <alignment horizontal="left" vertical="top" wrapText="1"/>
    </xf>
    <xf numFmtId="3" fontId="1" fillId="0" borderId="10" xfId="4" applyNumberFormat="1" applyFont="1" applyBorder="1" applyAlignment="1">
      <alignment horizontal="right"/>
    </xf>
    <xf numFmtId="3" fontId="0" fillId="0" borderId="10" xfId="0" applyNumberFormat="1" applyBorder="1"/>
    <xf numFmtId="164" fontId="1" fillId="0" borderId="10" xfId="4" applyNumberFormat="1" applyFont="1" applyBorder="1" applyAlignment="1">
      <alignment horizontal="right"/>
    </xf>
    <xf numFmtId="0" fontId="10" fillId="0" borderId="0" xfId="4" applyFont="1"/>
    <xf numFmtId="0" fontId="10" fillId="0" borderId="0" xfId="4" applyFont="1" applyAlignment="1">
      <alignment horizontal="center"/>
    </xf>
    <xf numFmtId="3" fontId="10" fillId="0" borderId="0" xfId="4" applyNumberFormat="1" applyFont="1" applyAlignment="1">
      <alignment horizontal="center"/>
    </xf>
    <xf numFmtId="164" fontId="10" fillId="0" borderId="0" xfId="4" applyNumberFormat="1" applyFont="1"/>
    <xf numFmtId="0" fontId="10" fillId="0" borderId="0" xfId="4" applyFont="1" applyAlignment="1">
      <alignment horizontal="left"/>
    </xf>
    <xf numFmtId="0" fontId="13" fillId="0" borderId="0" xfId="4" applyFont="1" applyAlignment="1">
      <alignment horizontal="center"/>
    </xf>
    <xf numFmtId="3" fontId="13" fillId="0" borderId="0" xfId="4" applyNumberFormat="1" applyFont="1" applyAlignment="1">
      <alignment horizontal="center"/>
    </xf>
    <xf numFmtId="3" fontId="13" fillId="0" borderId="0" xfId="5" applyNumberFormat="1" applyFont="1" applyAlignment="1">
      <alignment horizontal="right"/>
    </xf>
    <xf numFmtId="164" fontId="4" fillId="0" borderId="0" xfId="0" applyNumberFormat="1" applyFont="1"/>
    <xf numFmtId="164" fontId="8" fillId="0" borderId="0" xfId="0" applyNumberFormat="1" applyFont="1"/>
    <xf numFmtId="0" fontId="14" fillId="0" borderId="0" xfId="4" applyFont="1" applyAlignment="1">
      <alignment horizontal="left"/>
    </xf>
    <xf numFmtId="164" fontId="14" fillId="0" borderId="0" xfId="4" applyNumberFormat="1" applyFont="1" applyAlignment="1">
      <alignment horizontal="left"/>
    </xf>
    <xf numFmtId="164" fontId="0" fillId="0" borderId="0" xfId="0" applyNumberFormat="1"/>
    <xf numFmtId="0" fontId="2" fillId="2" borderId="0" xfId="4" applyFont="1" applyFill="1" applyAlignment="1">
      <alignment horizontal="center" wrapText="1"/>
    </xf>
    <xf numFmtId="0" fontId="7" fillId="0" borderId="0" xfId="4" applyFont="1" applyAlignment="1">
      <alignment horizontal="center"/>
    </xf>
    <xf numFmtId="0" fontId="8" fillId="0" borderId="11" xfId="4" applyFont="1" applyBorder="1" applyAlignment="1">
      <alignment horizontal="center"/>
    </xf>
    <xf numFmtId="3" fontId="8" fillId="0" borderId="11" xfId="4" applyNumberFormat="1" applyFont="1" applyBorder="1" applyAlignment="1">
      <alignment horizontal="center"/>
    </xf>
    <xf numFmtId="3" fontId="8" fillId="0" borderId="11" xfId="6" applyNumberFormat="1" applyFont="1" applyBorder="1" applyAlignment="1">
      <alignment horizontal="center"/>
    </xf>
    <xf numFmtId="9" fontId="8" fillId="0" borderId="11" xfId="4" applyNumberFormat="1" applyFont="1" applyBorder="1" applyAlignment="1">
      <alignment horizontal="center"/>
    </xf>
    <xf numFmtId="9" fontId="7" fillId="0" borderId="0" xfId="3" applyFont="1" applyBorder="1" applyAlignment="1">
      <alignment horizontal="center"/>
    </xf>
    <xf numFmtId="164" fontId="8" fillId="0" borderId="11" xfId="4" applyNumberFormat="1" applyFont="1" applyBorder="1" applyAlignment="1">
      <alignment horizontal="center"/>
    </xf>
    <xf numFmtId="3" fontId="8" fillId="0" borderId="11" xfId="6" applyNumberFormat="1" applyFont="1" applyFill="1" applyBorder="1" applyAlignment="1">
      <alignment horizontal="center"/>
    </xf>
    <xf numFmtId="10" fontId="8" fillId="0" borderId="11" xfId="4" applyNumberFormat="1" applyFont="1" applyBorder="1" applyAlignment="1">
      <alignment horizontal="center"/>
    </xf>
    <xf numFmtId="0" fontId="1" fillId="0" borderId="11" xfId="5" applyBorder="1" applyAlignment="1">
      <alignment horizontal="center"/>
    </xf>
    <xf numFmtId="3" fontId="1" fillId="0" borderId="11" xfId="5" applyNumberFormat="1" applyBorder="1" applyAlignment="1">
      <alignment horizontal="center"/>
    </xf>
    <xf numFmtId="4" fontId="1" fillId="0" borderId="11" xfId="5" applyNumberFormat="1" applyBorder="1" applyAlignment="1">
      <alignment horizontal="center"/>
    </xf>
    <xf numFmtId="9" fontId="0" fillId="0" borderId="0" xfId="0" applyNumberFormat="1"/>
    <xf numFmtId="0" fontId="1" fillId="0" borderId="12" xfId="5" applyBorder="1" applyAlignment="1">
      <alignment horizontal="center"/>
    </xf>
    <xf numFmtId="0" fontId="1" fillId="0" borderId="12" xfId="0" applyFont="1" applyBorder="1" applyAlignment="1">
      <alignment horizontal="center"/>
    </xf>
    <xf numFmtId="3" fontId="8" fillId="0" borderId="12" xfId="4" applyNumberFormat="1" applyFont="1" applyBorder="1" applyAlignment="1">
      <alignment horizontal="center"/>
    </xf>
    <xf numFmtId="3" fontId="1" fillId="0" borderId="12" xfId="0" applyNumberFormat="1" applyFont="1" applyBorder="1" applyAlignment="1">
      <alignment horizontal="center"/>
    </xf>
    <xf numFmtId="9" fontId="8" fillId="0" borderId="12" xfId="4" applyNumberFormat="1" applyFont="1" applyBorder="1" applyAlignment="1">
      <alignment horizontal="center"/>
    </xf>
    <xf numFmtId="164" fontId="8" fillId="0" borderId="12" xfId="4" applyNumberFormat="1" applyFont="1" applyBorder="1" applyAlignment="1">
      <alignment horizontal="center"/>
    </xf>
    <xf numFmtId="4" fontId="8" fillId="0" borderId="12" xfId="4" applyNumberFormat="1" applyFont="1" applyBorder="1" applyAlignment="1">
      <alignment horizontal="center"/>
    </xf>
    <xf numFmtId="10" fontId="8" fillId="0" borderId="12" xfId="4" applyNumberFormat="1" applyFont="1" applyBorder="1" applyAlignment="1">
      <alignment horizontal="center"/>
    </xf>
    <xf numFmtId="0" fontId="1" fillId="0" borderId="13" xfId="5" applyBorder="1" applyAlignment="1">
      <alignment horizontal="center"/>
    </xf>
    <xf numFmtId="0" fontId="1" fillId="0" borderId="13" xfId="0" applyFont="1" applyBorder="1" applyAlignment="1">
      <alignment horizontal="center"/>
    </xf>
    <xf numFmtId="3" fontId="8" fillId="0" borderId="14" xfId="4" applyNumberFormat="1" applyFont="1" applyBorder="1" applyAlignment="1">
      <alignment horizontal="center"/>
    </xf>
    <xf numFmtId="3" fontId="1" fillId="0" borderId="14" xfId="0" applyNumberFormat="1" applyFont="1" applyBorder="1" applyAlignment="1">
      <alignment horizontal="center"/>
    </xf>
    <xf numFmtId="9" fontId="8" fillId="0" borderId="14" xfId="4" applyNumberFormat="1" applyFont="1" applyBorder="1" applyAlignment="1">
      <alignment horizontal="center"/>
    </xf>
    <xf numFmtId="4" fontId="8" fillId="0" borderId="14" xfId="4" applyNumberFormat="1" applyFont="1" applyBorder="1" applyAlignment="1">
      <alignment horizontal="center"/>
    </xf>
    <xf numFmtId="0" fontId="11" fillId="0" borderId="0" xfId="0" applyFont="1" applyAlignment="1">
      <alignment horizontal="left"/>
    </xf>
    <xf numFmtId="0" fontId="15" fillId="0" borderId="0" xfId="0" quotePrefix="1" applyFont="1" applyAlignment="1">
      <alignment horizontal="center" vertical="center"/>
    </xf>
    <xf numFmtId="0" fontId="15" fillId="0" borderId="0" xfId="0" quotePrefix="1" applyFont="1"/>
    <xf numFmtId="0" fontId="15" fillId="0" borderId="0" xfId="0" quotePrefix="1" applyFont="1" applyAlignment="1">
      <alignment horizontal="center"/>
    </xf>
    <xf numFmtId="0" fontId="11" fillId="0" borderId="0" xfId="0" applyFont="1"/>
    <xf numFmtId="3" fontId="7" fillId="0" borderId="0" xfId="4" applyNumberFormat="1" applyFont="1" applyAlignment="1">
      <alignment horizontal="center"/>
    </xf>
    <xf numFmtId="0" fontId="16" fillId="0" borderId="0" xfId="0" applyFont="1"/>
    <xf numFmtId="0" fontId="14" fillId="0" borderId="0" xfId="4" applyFont="1"/>
    <xf numFmtId="0" fontId="7" fillId="0" borderId="0" xfId="4" applyFont="1" applyAlignment="1">
      <alignment horizontal="left"/>
    </xf>
    <xf numFmtId="0" fontId="2" fillId="0" borderId="0" xfId="0" applyFont="1"/>
    <xf numFmtId="3" fontId="4" fillId="0" borderId="0" xfId="0" applyNumberFormat="1" applyFont="1"/>
    <xf numFmtId="0" fontId="2" fillId="2" borderId="5" xfId="4" applyFont="1" applyFill="1" applyBorder="1" applyAlignment="1">
      <alignment horizontal="center" vertical="center" wrapText="1"/>
    </xf>
    <xf numFmtId="165" fontId="2" fillId="2" borderId="0" xfId="4" applyNumberFormat="1" applyFont="1" applyFill="1" applyAlignment="1">
      <alignment horizontal="center" wrapText="1"/>
    </xf>
    <xf numFmtId="3" fontId="2" fillId="2" borderId="5" xfId="4" applyNumberFormat="1" applyFont="1" applyFill="1" applyBorder="1" applyAlignment="1">
      <alignment horizontal="center" wrapText="1"/>
    </xf>
    <xf numFmtId="0" fontId="18" fillId="0" borderId="0" xfId="4" applyFont="1" applyAlignment="1">
      <alignment horizontal="center" wrapText="1"/>
    </xf>
    <xf numFmtId="3" fontId="8" fillId="0" borderId="6" xfId="4" applyNumberFormat="1" applyFont="1" applyBorder="1" applyAlignment="1">
      <alignment horizontal="center"/>
    </xf>
    <xf numFmtId="3" fontId="8" fillId="0" borderId="7" xfId="4" applyNumberFormat="1" applyFont="1" applyBorder="1" applyAlignment="1">
      <alignment horizontal="center"/>
    </xf>
    <xf numFmtId="0" fontId="8" fillId="0" borderId="15" xfId="4" applyFont="1" applyBorder="1" applyAlignment="1">
      <alignment horizontal="center"/>
    </xf>
    <xf numFmtId="3" fontId="8" fillId="0" borderId="15" xfId="4" applyNumberFormat="1" applyFont="1" applyBorder="1" applyAlignment="1">
      <alignment horizontal="center"/>
    </xf>
    <xf numFmtId="3" fontId="8" fillId="0" borderId="16" xfId="4" applyNumberFormat="1" applyFont="1" applyBorder="1" applyAlignment="1">
      <alignment horizontal="center"/>
    </xf>
    <xf numFmtId="166" fontId="8" fillId="0" borderId="16" xfId="1" applyNumberFormat="1" applyFont="1" applyBorder="1" applyAlignment="1">
      <alignment horizontal="center"/>
    </xf>
    <xf numFmtId="166" fontId="8" fillId="0" borderId="17" xfId="1" applyNumberFormat="1" applyFont="1" applyBorder="1" applyAlignment="1">
      <alignment horizontal="center"/>
    </xf>
    <xf numFmtId="166" fontId="8" fillId="0" borderId="8" xfId="1" applyNumberFormat="1" applyFont="1" applyBorder="1" applyAlignment="1">
      <alignment horizontal="center"/>
    </xf>
    <xf numFmtId="166" fontId="1" fillId="0" borderId="8" xfId="1" applyNumberFormat="1" applyFont="1" applyBorder="1"/>
    <xf numFmtId="0" fontId="1" fillId="0" borderId="14" xfId="0" applyFont="1" applyBorder="1" applyAlignment="1">
      <alignment horizontal="center"/>
    </xf>
    <xf numFmtId="166" fontId="8" fillId="0" borderId="14" xfId="1" applyNumberFormat="1" applyFont="1" applyBorder="1" applyAlignment="1">
      <alignment horizontal="center"/>
    </xf>
    <xf numFmtId="166" fontId="8" fillId="0" borderId="10" xfId="1" applyNumberFormat="1" applyFont="1" applyBorder="1" applyAlignment="1">
      <alignment horizontal="center"/>
    </xf>
    <xf numFmtId="3" fontId="10" fillId="0" borderId="0" xfId="4" applyNumberFormat="1" applyFont="1"/>
    <xf numFmtId="165" fontId="10" fillId="0" borderId="0" xfId="4" applyNumberFormat="1" applyFont="1"/>
    <xf numFmtId="0" fontId="0" fillId="0" borderId="0" xfId="0" applyAlignment="1">
      <alignment wrapText="1"/>
    </xf>
    <xf numFmtId="0" fontId="8" fillId="0" borderId="18" xfId="4" applyFont="1" applyBorder="1" applyAlignment="1">
      <alignment horizontal="center"/>
    </xf>
    <xf numFmtId="3" fontId="8" fillId="0" borderId="18" xfId="4" applyNumberFormat="1" applyFont="1" applyBorder="1" applyAlignment="1">
      <alignment horizontal="center"/>
    </xf>
    <xf numFmtId="165" fontId="8" fillId="0" borderId="18" xfId="8" applyNumberFormat="1" applyFont="1" applyBorder="1" applyAlignment="1">
      <alignment horizontal="center"/>
    </xf>
    <xf numFmtId="167" fontId="8" fillId="0" borderId="18" xfId="4" applyNumberFormat="1" applyFont="1" applyBorder="1" applyAlignment="1">
      <alignment horizontal="center"/>
    </xf>
    <xf numFmtId="3" fontId="8" fillId="0" borderId="18" xfId="6" applyNumberFormat="1" applyFont="1" applyBorder="1" applyAlignment="1">
      <alignment horizontal="center"/>
    </xf>
    <xf numFmtId="165" fontId="8" fillId="0" borderId="11" xfId="8" applyNumberFormat="1" applyFont="1" applyBorder="1" applyAlignment="1">
      <alignment horizontal="center"/>
    </xf>
    <xf numFmtId="167" fontId="8" fillId="0" borderId="11" xfId="4" applyNumberFormat="1" applyFont="1" applyBorder="1" applyAlignment="1">
      <alignment horizontal="center"/>
    </xf>
    <xf numFmtId="0" fontId="7" fillId="0" borderId="0" xfId="4" applyFont="1" applyAlignment="1">
      <alignment horizontal="right"/>
    </xf>
    <xf numFmtId="168" fontId="8" fillId="0" borderId="11" xfId="4" applyNumberFormat="1" applyFont="1" applyBorder="1" applyAlignment="1">
      <alignment horizontal="center"/>
    </xf>
    <xf numFmtId="10" fontId="7" fillId="0" borderId="0" xfId="4" applyNumberFormat="1" applyFont="1" applyAlignment="1">
      <alignment horizontal="right"/>
    </xf>
    <xf numFmtId="0" fontId="1" fillId="0" borderId="11" xfId="7" applyBorder="1" applyAlignment="1">
      <alignment horizontal="center"/>
    </xf>
    <xf numFmtId="3" fontId="1" fillId="0" borderId="11" xfId="7" applyNumberFormat="1" applyBorder="1" applyAlignment="1">
      <alignment horizontal="center"/>
    </xf>
    <xf numFmtId="165" fontId="1" fillId="0" borderId="11" xfId="7" applyNumberFormat="1" applyBorder="1" applyAlignment="1">
      <alignment horizontal="center"/>
    </xf>
    <xf numFmtId="168" fontId="1" fillId="0" borderId="11" xfId="7" applyNumberFormat="1" applyBorder="1" applyAlignment="1">
      <alignment horizontal="center"/>
    </xf>
    <xf numFmtId="1" fontId="1" fillId="0" borderId="11" xfId="7" applyNumberFormat="1" applyBorder="1" applyAlignment="1">
      <alignment horizontal="center"/>
    </xf>
    <xf numFmtId="0" fontId="1" fillId="0" borderId="9" xfId="7" applyBorder="1" applyAlignment="1">
      <alignment horizontal="center"/>
    </xf>
    <xf numFmtId="3" fontId="1" fillId="0" borderId="9" xfId="7" applyNumberFormat="1" applyBorder="1" applyAlignment="1">
      <alignment horizontal="center"/>
    </xf>
    <xf numFmtId="165" fontId="1" fillId="0" borderId="9" xfId="7" applyNumberFormat="1" applyBorder="1" applyAlignment="1">
      <alignment horizontal="center"/>
    </xf>
    <xf numFmtId="168" fontId="1" fillId="0" borderId="9" xfId="7" applyNumberFormat="1" applyBorder="1" applyAlignment="1">
      <alignment horizontal="center"/>
    </xf>
    <xf numFmtId="3" fontId="8" fillId="0" borderId="10" xfId="4" applyNumberFormat="1" applyFont="1" applyBorder="1" applyAlignment="1">
      <alignment horizontal="center" wrapText="1"/>
    </xf>
    <xf numFmtId="5" fontId="8" fillId="0" borderId="10" xfId="2" applyNumberFormat="1" applyFont="1" applyBorder="1" applyAlignment="1">
      <alignment horizontal="center" wrapText="1"/>
    </xf>
    <xf numFmtId="166" fontId="1" fillId="0" borderId="16" xfId="1" applyNumberFormat="1" applyFont="1" applyBorder="1" applyAlignment="1">
      <alignment horizontal="center"/>
    </xf>
    <xf numFmtId="166" fontId="1" fillId="0" borderId="15" xfId="1" applyNumberFormat="1" applyBorder="1" applyAlignment="1">
      <alignment horizontal="center"/>
    </xf>
    <xf numFmtId="10" fontId="8" fillId="0" borderId="14" xfId="4" applyNumberFormat="1" applyFont="1" applyBorder="1" applyAlignment="1">
      <alignment horizontal="center"/>
    </xf>
    <xf numFmtId="0" fontId="11" fillId="0" borderId="0" xfId="0" applyFont="1" applyAlignment="1">
      <alignment horizontal="left" vertical="top" wrapText="1"/>
    </xf>
    <xf numFmtId="0" fontId="2" fillId="2" borderId="0" xfId="4" applyFont="1" applyFill="1" applyAlignment="1">
      <alignment horizontal="center" vertical="center" wrapText="1"/>
    </xf>
    <xf numFmtId="0" fontId="2" fillId="2" borderId="1" xfId="4" applyFont="1" applyFill="1" applyBorder="1" applyAlignment="1">
      <alignment horizontal="center" wrapText="1"/>
    </xf>
    <xf numFmtId="0" fontId="2" fillId="2" borderId="2" xfId="4" applyFont="1" applyFill="1" applyBorder="1" applyAlignment="1">
      <alignment horizontal="center" wrapText="1"/>
    </xf>
    <xf numFmtId="3" fontId="2" fillId="2" borderId="1" xfId="4" applyNumberFormat="1" applyFont="1" applyFill="1" applyBorder="1" applyAlignment="1">
      <alignment horizontal="center" wrapText="1"/>
    </xf>
    <xf numFmtId="3" fontId="2" fillId="2" borderId="2" xfId="4" applyNumberFormat="1" applyFont="1" applyFill="1" applyBorder="1" applyAlignment="1">
      <alignment horizontal="center" wrapText="1"/>
    </xf>
    <xf numFmtId="3" fontId="2" fillId="2" borderId="3" xfId="4" applyNumberFormat="1" applyFont="1" applyFill="1" applyBorder="1" applyAlignment="1">
      <alignment horizontal="center" wrapText="1"/>
    </xf>
    <xf numFmtId="0" fontId="2" fillId="2" borderId="3" xfId="4" applyFont="1" applyFill="1" applyBorder="1" applyAlignment="1">
      <alignment horizontal="center" wrapText="1"/>
    </xf>
    <xf numFmtId="3" fontId="2" fillId="2" borderId="5" xfId="4" applyNumberFormat="1" applyFont="1" applyFill="1" applyBorder="1" applyAlignment="1">
      <alignment horizontal="center" vertical="center" wrapText="1"/>
    </xf>
    <xf numFmtId="0" fontId="2" fillId="2" borderId="3" xfId="4" applyFont="1" applyFill="1" applyBorder="1" applyAlignment="1">
      <alignment horizontal="center"/>
    </xf>
    <xf numFmtId="0" fontId="10" fillId="0" borderId="0" xfId="4" applyFont="1" applyAlignment="1">
      <alignment horizontal="left" vertical="top" wrapText="1"/>
    </xf>
    <xf numFmtId="0" fontId="2" fillId="2" borderId="5" xfId="4" applyFont="1" applyFill="1" applyBorder="1" applyAlignment="1">
      <alignment horizontal="center" vertical="center" wrapText="1"/>
    </xf>
    <xf numFmtId="0" fontId="2" fillId="2" borderId="1" xfId="4" applyFont="1" applyFill="1" applyBorder="1" applyAlignment="1">
      <alignment horizontal="center"/>
    </xf>
    <xf numFmtId="0" fontId="2" fillId="2" borderId="2" xfId="4" applyFont="1" applyFill="1" applyBorder="1" applyAlignment="1">
      <alignment horizontal="center"/>
    </xf>
    <xf numFmtId="0" fontId="2" fillId="2" borderId="3" xfId="4" applyFont="1" applyFill="1" applyBorder="1"/>
    <xf numFmtId="0" fontId="2" fillId="2" borderId="2" xfId="4" applyFont="1" applyFill="1" applyBorder="1"/>
    <xf numFmtId="170" fontId="7" fillId="0" borderId="0" xfId="1" applyNumberFormat="1" applyFont="1" applyAlignment="1">
      <alignment horizontal="right"/>
    </xf>
    <xf numFmtId="168" fontId="8" fillId="0" borderId="10" xfId="1" applyNumberFormat="1" applyFont="1" applyBorder="1" applyAlignment="1">
      <alignment horizontal="center" wrapText="1"/>
    </xf>
    <xf numFmtId="168" fontId="8" fillId="0" borderId="10" xfId="4" applyNumberFormat="1" applyFont="1" applyBorder="1" applyAlignment="1">
      <alignment horizontal="center" wrapText="1"/>
    </xf>
    <xf numFmtId="0" fontId="6" fillId="0" borderId="0" xfId="4" applyFont="1" applyAlignment="1">
      <alignment horizontal="center" vertical="center"/>
    </xf>
    <xf numFmtId="167" fontId="8" fillId="0" borderId="18" xfId="4" applyNumberFormat="1" applyFont="1" applyBorder="1" applyAlignment="1">
      <alignment horizontal="center" vertical="center"/>
    </xf>
    <xf numFmtId="167" fontId="8" fillId="0" borderId="11" xfId="4" applyNumberFormat="1" applyFont="1" applyBorder="1" applyAlignment="1">
      <alignment horizontal="center" vertical="center"/>
    </xf>
    <xf numFmtId="0" fontId="8" fillId="0" borderId="11" xfId="4" applyFont="1" applyBorder="1" applyAlignment="1">
      <alignment horizontal="center" vertical="center"/>
    </xf>
    <xf numFmtId="168" fontId="1" fillId="0" borderId="11" xfId="7" applyNumberFormat="1" applyBorder="1" applyAlignment="1">
      <alignment horizontal="center" vertical="center"/>
    </xf>
    <xf numFmtId="168" fontId="1" fillId="0" borderId="9" xfId="7" applyNumberFormat="1" applyBorder="1" applyAlignment="1">
      <alignment horizontal="center" vertical="center"/>
    </xf>
    <xf numFmtId="0" fontId="0" fillId="0" borderId="0" xfId="0" applyAlignment="1">
      <alignment horizontal="center" vertical="center"/>
    </xf>
    <xf numFmtId="3" fontId="7" fillId="0" borderId="0" xfId="4" applyNumberFormat="1" applyFont="1" applyAlignment="1">
      <alignment horizontal="center" vertical="center"/>
    </xf>
    <xf numFmtId="0" fontId="7" fillId="0" borderId="0" xfId="4" applyFont="1" applyAlignment="1">
      <alignment horizontal="center" vertical="center"/>
    </xf>
    <xf numFmtId="168" fontId="8" fillId="0" borderId="10" xfId="1" applyNumberFormat="1" applyFont="1" applyBorder="1" applyAlignment="1">
      <alignment horizontal="center" vertical="center" wrapText="1"/>
    </xf>
    <xf numFmtId="166" fontId="8" fillId="0" borderId="6" xfId="1" applyNumberFormat="1" applyFont="1" applyBorder="1" applyAlignment="1">
      <alignment horizontal="center"/>
    </xf>
    <xf numFmtId="166" fontId="3" fillId="0" borderId="6" xfId="1" applyNumberFormat="1" applyFont="1" applyBorder="1" applyAlignment="1">
      <alignment horizontal="center"/>
    </xf>
    <xf numFmtId="166" fontId="4" fillId="0" borderId="6" xfId="1" applyNumberFormat="1" applyFont="1" applyBorder="1" applyAlignment="1">
      <alignment horizontal="center"/>
    </xf>
    <xf numFmtId="166" fontId="1" fillId="0" borderId="6" xfId="1" applyNumberFormat="1" applyBorder="1" applyAlignment="1">
      <alignment horizontal="center"/>
    </xf>
    <xf numFmtId="166" fontId="1" fillId="0" borderId="7" xfId="1" applyNumberFormat="1" applyBorder="1" applyAlignment="1">
      <alignment horizontal="center"/>
    </xf>
    <xf numFmtId="166" fontId="1" fillId="0" borderId="14" xfId="1" applyNumberFormat="1" applyFont="1" applyBorder="1" applyAlignment="1">
      <alignment horizontal="center"/>
    </xf>
    <xf numFmtId="166" fontId="1" fillId="0" borderId="10" xfId="1" applyNumberFormat="1" applyFont="1" applyBorder="1"/>
    <xf numFmtId="0" fontId="1" fillId="0" borderId="10" xfId="7" applyBorder="1" applyAlignment="1">
      <alignment horizontal="center"/>
    </xf>
    <xf numFmtId="0" fontId="8" fillId="0" borderId="10" xfId="4" applyFont="1" applyBorder="1" applyAlignment="1">
      <alignment horizontal="center"/>
    </xf>
    <xf numFmtId="9" fontId="8" fillId="0" borderId="10" xfId="4" applyNumberFormat="1" applyFont="1" applyBorder="1" applyAlignment="1">
      <alignment horizontal="right"/>
    </xf>
    <xf numFmtId="164" fontId="8" fillId="0" borderId="10" xfId="4" applyNumberFormat="1" applyFont="1" applyBorder="1" applyAlignment="1">
      <alignment horizontal="right"/>
    </xf>
    <xf numFmtId="0" fontId="1" fillId="0" borderId="10" xfId="5" applyBorder="1" applyAlignment="1">
      <alignment horizontal="center"/>
    </xf>
  </cellXfs>
  <cellStyles count="9">
    <cellStyle name="Comma" xfId="1" builtinId="3"/>
    <cellStyle name="Comma 2 2" xfId="6" xr:uid="{8476AB2B-6DA8-4418-99D8-44465BE87B70}"/>
    <cellStyle name="Currency" xfId="2" builtinId="4"/>
    <cellStyle name="Currency 2" xfId="8" xr:uid="{2A6194B3-F3B6-4E6D-BEC9-90727B0A4AB2}"/>
    <cellStyle name="Normal" xfId="0" builtinId="0"/>
    <cellStyle name="Normal 2 2 2" xfId="5" xr:uid="{6B90314B-6CC6-47C9-A773-E3A35F9E662A}"/>
    <cellStyle name="Normal 4 2" xfId="7" xr:uid="{200656C6-D7FB-4C90-B2A0-BB49868340B8}"/>
    <cellStyle name="Normal 4 2 4" xfId="4" xr:uid="{D15FCE89-58FF-4871-8AD5-78DE1F541813}"/>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ex\Local%20Settings\Temporary%20Internet%20Files\Content.Outlook\S9FILCJB\Industry_AKEPS_V1_03142011_G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mcmahon\Desktop\Telecommute%20files\PCE%20data%20cleanup\WORKING%20pce%20data%202001-2019%20Updated%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EIA"/>
      <sheetName val="AIRTOOLS Pivot"/>
      <sheetName val="AIRTOOLS"/>
      <sheetName val="Conversion Factors-Assumptions"/>
      <sheetName val="comparison"/>
    </sheetNames>
    <sheetDataSet>
      <sheetData sheetId="0" refreshError="1"/>
      <sheetData sheetId="1">
        <row r="26">
          <cell r="J26">
            <v>8</v>
          </cell>
        </row>
      </sheetData>
      <sheetData sheetId="2">
        <row r="21">
          <cell r="B21">
            <v>751566.4776000001</v>
          </cell>
        </row>
      </sheetData>
      <sheetData sheetId="3" refreshError="1"/>
      <sheetData sheetId="4">
        <row r="14">
          <cell r="B14">
            <v>15.2</v>
          </cell>
        </row>
        <row r="23">
          <cell r="B23">
            <v>0.3</v>
          </cell>
        </row>
        <row r="28">
          <cell r="E28">
            <v>1027000</v>
          </cell>
        </row>
        <row r="29">
          <cell r="E29">
            <v>3412</v>
          </cell>
        </row>
        <row r="32">
          <cell r="B32">
            <v>13.8</v>
          </cell>
        </row>
        <row r="43">
          <cell r="C43">
            <v>19.988</v>
          </cell>
          <cell r="F43">
            <v>97.09</v>
          </cell>
        </row>
        <row r="44">
          <cell r="F44">
            <v>73.150000000000006</v>
          </cell>
        </row>
        <row r="45">
          <cell r="F45">
            <v>53.06</v>
          </cell>
        </row>
        <row r="47">
          <cell r="C47">
            <v>138690</v>
          </cell>
        </row>
        <row r="49">
          <cell r="C49">
            <v>3.4119999999999999</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dictionary"/>
      <sheetName val="Changes to AEDG dataset"/>
      <sheetName val="Things to check"/>
      <sheetName val="2001-2017 compiled"/>
      <sheetName val="PIVOT intertie check"/>
      <sheetName val="LOOKUP Purchased Power Type"/>
      <sheetName val="LOOKUP Utility"/>
      <sheetName val="LOOKUP utility acronyms"/>
      <sheetName val="LOOKUP PCE floor"/>
      <sheetName val="LOOKUP Location"/>
      <sheetName val="SOURCE intertie v1"/>
      <sheetName val="Data source ID--EIA PCE CPCN"/>
      <sheetName val="Lookup CPCN"/>
      <sheetName val="Lookup electric-power-plants"/>
      <sheetName val="lookup pce utilities"/>
      <sheetName val="lookup RCA Reg Status Mar2020 "/>
      <sheetName val="Lookup CPCNs include inactive"/>
      <sheetName val="purchased power cleanup"/>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Certificate Number</v>
          </cell>
          <cell r="B1" t="str">
            <v>Certificate Name</v>
          </cell>
          <cell r="C1" t="str">
            <v>Entity</v>
          </cell>
          <cell r="D1" t="str">
            <v>Utility Type</v>
          </cell>
          <cell r="E1" t="str">
            <v>Certificate Status</v>
          </cell>
        </row>
        <row r="2">
          <cell r="A2">
            <v>0</v>
          </cell>
          <cell r="B2" t="str">
            <v>Test Company for RCA InfoSys</v>
          </cell>
          <cell r="C2" t="str">
            <v>Test with a Certificate</v>
          </cell>
          <cell r="D2" t="str">
            <v>Pipeline</v>
          </cell>
          <cell r="E2" t="str">
            <v>Active</v>
          </cell>
        </row>
        <row r="3">
          <cell r="A3">
            <v>1</v>
          </cell>
          <cell r="B3" t="str">
            <v>ALASKA ELECTRIC LIGHT &amp; POWER COMPANY</v>
          </cell>
          <cell r="C3" t="str">
            <v>AEL&amp;P</v>
          </cell>
          <cell r="D3" t="str">
            <v>Electric</v>
          </cell>
          <cell r="E3" t="str">
            <v>Active</v>
          </cell>
        </row>
        <row r="4">
          <cell r="A4">
            <v>2</v>
          </cell>
          <cell r="B4" t="str">
            <v>ALASKA POWER COMPANY</v>
          </cell>
          <cell r="C4" t="str">
            <v>APC</v>
          </cell>
          <cell r="D4" t="str">
            <v>Electric</v>
          </cell>
          <cell r="E4" t="str">
            <v>Active</v>
          </cell>
        </row>
        <row r="5">
          <cell r="A5">
            <v>4</v>
          </cell>
          <cell r="B5" t="str">
            <v>ENSTAR NATURAL GAS COMPANY, A DIVISION OF SEMCO ENERGY INC.</v>
          </cell>
          <cell r="C5" t="str">
            <v>ENSTAR</v>
          </cell>
          <cell r="D5" t="str">
            <v>Natural Gas</v>
          </cell>
          <cell r="E5" t="str">
            <v>Active</v>
          </cell>
        </row>
        <row r="6">
          <cell r="A6">
            <v>5</v>
          </cell>
          <cell r="B6" t="str">
            <v>ANIAK LIGHT AND POWER COMPANY, INC.</v>
          </cell>
          <cell r="C6" t="str">
            <v>ALPC</v>
          </cell>
          <cell r="D6" t="str">
            <v>Electric</v>
          </cell>
          <cell r="E6" t="str">
            <v>Active</v>
          </cell>
        </row>
        <row r="7">
          <cell r="A7">
            <v>8</v>
          </cell>
          <cell r="B7" t="str">
            <v>Chugach Electric Association, Inc.</v>
          </cell>
          <cell r="C7" t="str">
            <v>Chugach</v>
          </cell>
          <cell r="D7" t="str">
            <v>Electric</v>
          </cell>
          <cell r="E7" t="str">
            <v>Active</v>
          </cell>
        </row>
        <row r="8">
          <cell r="A8">
            <v>10</v>
          </cell>
          <cell r="B8" t="str">
            <v>Copper Valley Electric Association, Inc.</v>
          </cell>
          <cell r="C8" t="str">
            <v>CVEA</v>
          </cell>
          <cell r="D8" t="str">
            <v>Electric</v>
          </cell>
          <cell r="E8" t="str">
            <v>Active</v>
          </cell>
        </row>
        <row r="9">
          <cell r="A9">
            <v>11</v>
          </cell>
          <cell r="B9" t="str">
            <v>Copper Valley Telephone Cooperative, Inc.</v>
          </cell>
          <cell r="C9" t="str">
            <v>CVTC</v>
          </cell>
          <cell r="D9" t="str">
            <v>Telecomm (LEC)</v>
          </cell>
          <cell r="E9" t="str">
            <v>Active</v>
          </cell>
        </row>
        <row r="10">
          <cell r="A10">
            <v>13</v>
          </cell>
          <cell r="B10" t="str">
            <v>Golden Valley Electric Association, Inc.</v>
          </cell>
          <cell r="C10" t="str">
            <v>GVEA</v>
          </cell>
          <cell r="D10" t="str">
            <v>Electric</v>
          </cell>
          <cell r="E10" t="str">
            <v>Active</v>
          </cell>
        </row>
        <row r="11">
          <cell r="A11">
            <v>16</v>
          </cell>
          <cell r="B11" t="str">
            <v>KODIAK ELECTRIC ASSOCIATION, INC.</v>
          </cell>
          <cell r="C11" t="str">
            <v>KEA</v>
          </cell>
          <cell r="D11" t="str">
            <v>Electric</v>
          </cell>
          <cell r="E11" t="str">
            <v>Active</v>
          </cell>
        </row>
        <row r="12">
          <cell r="A12">
            <v>17</v>
          </cell>
          <cell r="B12" t="str">
            <v>Kotzebue Electric Association, Inc.</v>
          </cell>
          <cell r="C12" t="str">
            <v>KOTZEBUE</v>
          </cell>
          <cell r="D12" t="str">
            <v>Electric</v>
          </cell>
          <cell r="E12" t="str">
            <v>Active</v>
          </cell>
        </row>
        <row r="13">
          <cell r="A13">
            <v>18</v>
          </cell>
          <cell r="B13" t="str">
            <v>Matanuska Electric Association, Inc.</v>
          </cell>
          <cell r="C13" t="str">
            <v>MEA</v>
          </cell>
          <cell r="D13" t="str">
            <v>Electric</v>
          </cell>
          <cell r="E13" t="str">
            <v>Active</v>
          </cell>
        </row>
        <row r="14">
          <cell r="A14">
            <v>19</v>
          </cell>
          <cell r="B14" t="str">
            <v>MATANUSKA TELEPHONE ASSOCIATION, INC.</v>
          </cell>
          <cell r="C14" t="str">
            <v>MTA</v>
          </cell>
          <cell r="D14" t="str">
            <v>Telecomm (LEC)</v>
          </cell>
          <cell r="E14" t="str">
            <v>Active</v>
          </cell>
        </row>
        <row r="15">
          <cell r="A15">
            <v>22</v>
          </cell>
          <cell r="B15" t="str">
            <v>Naknek Electric Association, Inc.</v>
          </cell>
          <cell r="C15" t="str">
            <v>NEA</v>
          </cell>
          <cell r="D15" t="str">
            <v>Electric</v>
          </cell>
          <cell r="E15" t="str">
            <v>Active</v>
          </cell>
        </row>
        <row r="16">
          <cell r="A16">
            <v>24</v>
          </cell>
          <cell r="B16" t="str">
            <v>City of Pelican</v>
          </cell>
          <cell r="C16" t="str">
            <v>Pelican</v>
          </cell>
          <cell r="D16" t="str">
            <v>Electric</v>
          </cell>
          <cell r="E16" t="str">
            <v>Active</v>
          </cell>
        </row>
        <row r="17">
          <cell r="A17">
            <v>31</v>
          </cell>
          <cell r="B17" t="str">
            <v>ALASKA TELEPHONE COMPANY</v>
          </cell>
          <cell r="C17" t="str">
            <v>ATC</v>
          </cell>
          <cell r="D17" t="str">
            <v>Telecomm (LEC)</v>
          </cell>
          <cell r="E17" t="str">
            <v>Active</v>
          </cell>
        </row>
        <row r="18">
          <cell r="A18">
            <v>32</v>
          </cell>
          <cell r="B18" t="str">
            <v>Homer Electric Association, Inc.</v>
          </cell>
          <cell r="C18" t="str">
            <v>HEA</v>
          </cell>
          <cell r="D18" t="str">
            <v>Electric</v>
          </cell>
          <cell r="E18" t="str">
            <v>Active</v>
          </cell>
        </row>
        <row r="19">
          <cell r="A19">
            <v>35</v>
          </cell>
          <cell r="B19" t="str">
            <v>Barrow Utilities and Electric Cooperative, Inc. - Gas</v>
          </cell>
          <cell r="C19" t="str">
            <v>BUECI</v>
          </cell>
          <cell r="D19" t="str">
            <v>Natural Gas</v>
          </cell>
          <cell r="E19" t="str">
            <v>Active</v>
          </cell>
        </row>
        <row r="20">
          <cell r="A20">
            <v>37</v>
          </cell>
          <cell r="B20" t="str">
            <v>College Utilities Corporation</v>
          </cell>
          <cell r="C20" t="str">
            <v>CUC</v>
          </cell>
          <cell r="D20" t="str">
            <v>Sewer</v>
          </cell>
          <cell r="E20" t="str">
            <v>Active</v>
          </cell>
        </row>
        <row r="21">
          <cell r="A21">
            <v>44</v>
          </cell>
          <cell r="B21" t="str">
            <v>McGrath Light &amp; Power Company</v>
          </cell>
          <cell r="C21" t="str">
            <v>MLPC</v>
          </cell>
          <cell r="D21" t="str">
            <v>Electric</v>
          </cell>
          <cell r="E21" t="str">
            <v>Active</v>
          </cell>
        </row>
        <row r="22">
          <cell r="A22">
            <v>45</v>
          </cell>
          <cell r="B22" t="str">
            <v>Nushagak Electric &amp; Telephone Cooperative, Inc. (Electric)</v>
          </cell>
          <cell r="D22" t="str">
            <v>Electric</v>
          </cell>
          <cell r="E22" t="str">
            <v>Active</v>
          </cell>
        </row>
        <row r="23">
          <cell r="A23">
            <v>52</v>
          </cell>
          <cell r="B23" t="str">
            <v>Rangeview Utilities</v>
          </cell>
          <cell r="C23" t="str">
            <v>RANGEVIEW</v>
          </cell>
          <cell r="D23" t="str">
            <v>Water</v>
          </cell>
          <cell r="E23" t="str">
            <v>Active</v>
          </cell>
        </row>
        <row r="24">
          <cell r="A24">
            <v>59</v>
          </cell>
          <cell r="B24" t="str">
            <v>Weldon S. Holmes, d/b/a Semloh Supply</v>
          </cell>
          <cell r="C24" t="str">
            <v>SEMLOH</v>
          </cell>
          <cell r="D24" t="str">
            <v>Electric</v>
          </cell>
          <cell r="E24" t="str">
            <v>Active</v>
          </cell>
        </row>
        <row r="25">
          <cell r="A25">
            <v>63</v>
          </cell>
          <cell r="B25" t="str">
            <v>Gwitchyaa Zhee Utility Company</v>
          </cell>
          <cell r="C25" t="str">
            <v>GZUC</v>
          </cell>
          <cell r="D25" t="str">
            <v>Electric</v>
          </cell>
          <cell r="E25" t="str">
            <v>Active</v>
          </cell>
        </row>
        <row r="26">
          <cell r="A26">
            <v>66</v>
          </cell>
          <cell r="B26" t="str">
            <v>Radio Communications, Inc.</v>
          </cell>
          <cell r="C26" t="str">
            <v>RCI</v>
          </cell>
          <cell r="D26" t="str">
            <v>Radio Common Carrier</v>
          </cell>
          <cell r="E26" t="str">
            <v>Active</v>
          </cell>
        </row>
        <row r="27">
          <cell r="A27">
            <v>71</v>
          </cell>
          <cell r="B27" t="str">
            <v>Weisner Trading Co.</v>
          </cell>
          <cell r="C27" t="str">
            <v>WEISNER</v>
          </cell>
          <cell r="D27" t="str">
            <v>Electric</v>
          </cell>
          <cell r="E27" t="str">
            <v>Active</v>
          </cell>
        </row>
        <row r="28">
          <cell r="A28">
            <v>72</v>
          </cell>
          <cell r="B28" t="str">
            <v>TDX Manley Generating, LLC</v>
          </cell>
          <cell r="C28" t="str">
            <v>TMG</v>
          </cell>
          <cell r="D28" t="str">
            <v>Electric</v>
          </cell>
          <cell r="E28" t="str">
            <v>Active</v>
          </cell>
        </row>
        <row r="29">
          <cell r="A29">
            <v>82</v>
          </cell>
          <cell r="B29" t="str">
            <v>Romig Park Improvement Company</v>
          </cell>
          <cell r="C29" t="str">
            <v>RPIC</v>
          </cell>
          <cell r="D29" t="str">
            <v>Water</v>
          </cell>
          <cell r="E29" t="str">
            <v>Active</v>
          </cell>
        </row>
        <row r="30">
          <cell r="A30">
            <v>83</v>
          </cell>
          <cell r="B30" t="str">
            <v>OTZ Telephone Cooperative, Inc.</v>
          </cell>
          <cell r="C30" t="str">
            <v>OTZ</v>
          </cell>
          <cell r="D30" t="str">
            <v>Telecomm (LEC)</v>
          </cell>
          <cell r="E30" t="str">
            <v>Active</v>
          </cell>
        </row>
        <row r="31">
          <cell r="A31">
            <v>88</v>
          </cell>
          <cell r="B31" t="str">
            <v>G &amp; K, Inc.</v>
          </cell>
          <cell r="C31" t="str">
            <v>G&amp;K</v>
          </cell>
          <cell r="D31" t="str">
            <v>Electric</v>
          </cell>
          <cell r="E31" t="str">
            <v>Active</v>
          </cell>
        </row>
        <row r="32">
          <cell r="A32">
            <v>91</v>
          </cell>
          <cell r="B32" t="str">
            <v>Paxson Lodge, Inc.</v>
          </cell>
          <cell r="C32" t="str">
            <v>PAXSON</v>
          </cell>
          <cell r="D32" t="str">
            <v>Electric</v>
          </cell>
          <cell r="E32" t="str">
            <v>Active</v>
          </cell>
        </row>
        <row r="33">
          <cell r="A33">
            <v>92</v>
          </cell>
          <cell r="B33" t="str">
            <v>TANANA POWER COMPANY, INC.</v>
          </cell>
          <cell r="C33" t="str">
            <v>TPC</v>
          </cell>
          <cell r="D33" t="str">
            <v>Electric</v>
          </cell>
          <cell r="E33" t="str">
            <v>Active</v>
          </cell>
        </row>
        <row r="34">
          <cell r="A34">
            <v>94</v>
          </cell>
          <cell r="B34" t="str">
            <v>Communication Equipment &amp; Service, Inc.</v>
          </cell>
          <cell r="C34" t="str">
            <v>CESI</v>
          </cell>
          <cell r="D34" t="str">
            <v>Radio Common Carrier</v>
          </cell>
          <cell r="E34" t="str">
            <v>Active</v>
          </cell>
        </row>
        <row r="35">
          <cell r="A35">
            <v>97</v>
          </cell>
          <cell r="B35" t="str">
            <v>College Utilities Corporation</v>
          </cell>
          <cell r="C35" t="str">
            <v>CUC</v>
          </cell>
          <cell r="D35" t="str">
            <v>Water</v>
          </cell>
          <cell r="E35" t="str">
            <v>Active</v>
          </cell>
        </row>
        <row r="36">
          <cell r="A36">
            <v>98</v>
          </cell>
          <cell r="B36" t="str">
            <v>Alascom, Inc. d/b/a AT&amp;T Alaska</v>
          </cell>
          <cell r="C36" t="str">
            <v>AT&amp;T Alaska</v>
          </cell>
          <cell r="D36" t="str">
            <v>Telecomm (IXC)</v>
          </cell>
          <cell r="E36" t="str">
            <v>Active</v>
          </cell>
        </row>
        <row r="37">
          <cell r="A37">
            <v>99</v>
          </cell>
          <cell r="B37" t="str">
            <v>Bush-Tell, Incorporated</v>
          </cell>
          <cell r="C37" t="str">
            <v>BUSH-TELL</v>
          </cell>
          <cell r="D37" t="str">
            <v>Telecomm (LEC)</v>
          </cell>
          <cell r="E37" t="str">
            <v>Active</v>
          </cell>
        </row>
        <row r="38">
          <cell r="A38">
            <v>100</v>
          </cell>
          <cell r="B38" t="str">
            <v>City and Borough of Sitka</v>
          </cell>
          <cell r="C38" t="str">
            <v>SITKA</v>
          </cell>
          <cell r="D38" t="str">
            <v>Electric</v>
          </cell>
          <cell r="E38" t="str">
            <v>Active</v>
          </cell>
        </row>
        <row r="39">
          <cell r="A39">
            <v>101</v>
          </cell>
          <cell r="B39" t="str">
            <v>City and Borough of Sitka</v>
          </cell>
          <cell r="C39" t="str">
            <v>SITKA</v>
          </cell>
          <cell r="D39" t="str">
            <v>Sewer</v>
          </cell>
          <cell r="E39" t="str">
            <v>Active</v>
          </cell>
        </row>
        <row r="40">
          <cell r="A40">
            <v>102</v>
          </cell>
          <cell r="B40" t="str">
            <v>City and Borough of Sitka</v>
          </cell>
          <cell r="C40" t="str">
            <v>SITKA</v>
          </cell>
          <cell r="D40" t="str">
            <v>Water</v>
          </cell>
          <cell r="E40" t="str">
            <v>Active</v>
          </cell>
        </row>
        <row r="41">
          <cell r="A41">
            <v>103</v>
          </cell>
          <cell r="B41" t="str">
            <v>City of Ketchikan</v>
          </cell>
          <cell r="C41" t="str">
            <v>KETCHIKAN</v>
          </cell>
          <cell r="D41" t="str">
            <v>Electric</v>
          </cell>
          <cell r="E41" t="str">
            <v>Active</v>
          </cell>
        </row>
        <row r="42">
          <cell r="A42">
            <v>103</v>
          </cell>
          <cell r="B42" t="str">
            <v>City of Ketchikan</v>
          </cell>
          <cell r="C42" t="str">
            <v>KPU-LD</v>
          </cell>
          <cell r="D42" t="str">
            <v>Electric</v>
          </cell>
          <cell r="E42" t="str">
            <v>Active</v>
          </cell>
        </row>
        <row r="43">
          <cell r="A43">
            <v>104</v>
          </cell>
          <cell r="B43" t="str">
            <v>City of Ketchikan</v>
          </cell>
          <cell r="C43" t="str">
            <v>KETCHIKAN</v>
          </cell>
          <cell r="D43" t="str">
            <v>Telecomm (LEC)</v>
          </cell>
          <cell r="E43" t="str">
            <v>Active</v>
          </cell>
        </row>
        <row r="44">
          <cell r="A44">
            <v>105</v>
          </cell>
          <cell r="B44" t="str">
            <v>City of Ketchikan</v>
          </cell>
          <cell r="C44" t="str">
            <v>KETCHIKAN</v>
          </cell>
          <cell r="D44" t="str">
            <v>Water</v>
          </cell>
          <cell r="E44" t="str">
            <v>Active</v>
          </cell>
        </row>
        <row r="45">
          <cell r="A45">
            <v>105</v>
          </cell>
          <cell r="B45" t="str">
            <v>City of Ketchikan</v>
          </cell>
          <cell r="C45" t="str">
            <v>KPU-LD</v>
          </cell>
          <cell r="D45" t="str">
            <v>Water</v>
          </cell>
          <cell r="E45" t="str">
            <v>Active</v>
          </cell>
        </row>
        <row r="46">
          <cell r="A46">
            <v>106</v>
          </cell>
          <cell r="B46" t="str">
            <v>City of Unalaska</v>
          </cell>
          <cell r="C46" t="str">
            <v>UNALASKA</v>
          </cell>
          <cell r="D46" t="str">
            <v>Electric</v>
          </cell>
          <cell r="E46" t="str">
            <v>Active</v>
          </cell>
        </row>
        <row r="47">
          <cell r="A47">
            <v>107</v>
          </cell>
          <cell r="B47" t="str">
            <v>Mountain Point Service Area of the Ketchikan Gateway Borough</v>
          </cell>
          <cell r="C47" t="str">
            <v>MPSA</v>
          </cell>
          <cell r="D47" t="str">
            <v>Water</v>
          </cell>
          <cell r="E47" t="str">
            <v>Active</v>
          </cell>
        </row>
        <row r="48">
          <cell r="A48">
            <v>108</v>
          </cell>
          <cell r="B48" t="str">
            <v>The City of Seward</v>
          </cell>
          <cell r="C48" t="str">
            <v>SEWARD</v>
          </cell>
          <cell r="D48" t="str">
            <v>Electric</v>
          </cell>
          <cell r="E48" t="str">
            <v>Active</v>
          </cell>
        </row>
        <row r="49">
          <cell r="A49">
            <v>109</v>
          </cell>
          <cell r="B49" t="str">
            <v>The City of Seward</v>
          </cell>
          <cell r="C49" t="str">
            <v>SEWARD</v>
          </cell>
          <cell r="D49" t="str">
            <v>Sewer</v>
          </cell>
          <cell r="E49" t="str">
            <v>Active</v>
          </cell>
        </row>
        <row r="50">
          <cell r="A50">
            <v>110</v>
          </cell>
          <cell r="B50" t="str">
            <v>The City of Seward</v>
          </cell>
          <cell r="C50" t="str">
            <v>SEWARD</v>
          </cell>
          <cell r="D50" t="str">
            <v>Water</v>
          </cell>
          <cell r="E50" t="str">
            <v>Active</v>
          </cell>
        </row>
        <row r="51">
          <cell r="A51">
            <v>111</v>
          </cell>
          <cell r="B51" t="str">
            <v>City of Wrangell</v>
          </cell>
          <cell r="C51" t="str">
            <v>WRANGELL</v>
          </cell>
          <cell r="D51" t="str">
            <v>Electric</v>
          </cell>
          <cell r="E51" t="str">
            <v>Active</v>
          </cell>
        </row>
        <row r="52">
          <cell r="A52">
            <v>112</v>
          </cell>
          <cell r="B52" t="str">
            <v>City of Wrangell</v>
          </cell>
          <cell r="C52" t="str">
            <v>WRANGELL</v>
          </cell>
          <cell r="D52" t="str">
            <v>Water</v>
          </cell>
          <cell r="E52" t="str">
            <v>Active</v>
          </cell>
        </row>
        <row r="53">
          <cell r="A53">
            <v>113</v>
          </cell>
          <cell r="B53" t="str">
            <v>City of Unalaska</v>
          </cell>
          <cell r="C53" t="str">
            <v>UNALASKA</v>
          </cell>
          <cell r="D53" t="str">
            <v>Water</v>
          </cell>
          <cell r="E53" t="str">
            <v>Active</v>
          </cell>
        </row>
        <row r="54">
          <cell r="A54">
            <v>114</v>
          </cell>
          <cell r="B54" t="str">
            <v>City and Borough of Juneau</v>
          </cell>
          <cell r="C54" t="str">
            <v>JUNEAU</v>
          </cell>
          <cell r="D54" t="str">
            <v>Sewer</v>
          </cell>
          <cell r="E54" t="str">
            <v>Active</v>
          </cell>
        </row>
        <row r="55">
          <cell r="A55">
            <v>115</v>
          </cell>
          <cell r="B55" t="str">
            <v>City and Borough of Juneau</v>
          </cell>
          <cell r="C55" t="str">
            <v>JUNEAU</v>
          </cell>
          <cell r="D55" t="str">
            <v>Water</v>
          </cell>
          <cell r="E55" t="str">
            <v>Active</v>
          </cell>
        </row>
        <row r="56">
          <cell r="A56">
            <v>117</v>
          </cell>
          <cell r="B56" t="str">
            <v>ACS OF FAIRBANKS,LLC D/B/A ALASKA COMMUNICATIONS SYSTEMS, ALASKA COMMUNICATIONS, ACS LOCAL SERVICE, AND ACS</v>
          </cell>
          <cell r="C56" t="str">
            <v>ACS-F</v>
          </cell>
          <cell r="D56" t="str">
            <v>Telecomm (LEC)</v>
          </cell>
          <cell r="E56" t="str">
            <v>Active</v>
          </cell>
        </row>
        <row r="57">
          <cell r="A57">
            <v>118</v>
          </cell>
          <cell r="B57" t="str">
            <v>Golden Heart Utilities, Inc.</v>
          </cell>
          <cell r="C57" t="str">
            <v>Golden Heart Utilities, Inc.</v>
          </cell>
          <cell r="D57" t="str">
            <v>Water</v>
          </cell>
          <cell r="E57" t="str">
            <v>Active</v>
          </cell>
        </row>
        <row r="58">
          <cell r="A58">
            <v>119</v>
          </cell>
          <cell r="B58" t="str">
            <v>Aurora Energy, LLC</v>
          </cell>
          <cell r="C58" t="str">
            <v>AURORA</v>
          </cell>
          <cell r="D58" t="str">
            <v>Steam Heat</v>
          </cell>
          <cell r="E58" t="str">
            <v>Active</v>
          </cell>
        </row>
        <row r="59">
          <cell r="A59">
            <v>120</v>
          </cell>
          <cell r="B59" t="str">
            <v>ACS OF ANCHORAGE, LLC D/B/A ALASKA COMMUNICATIONS SYSTEMS, ALASKA COMMUNICATIONS, ACS LOCAL SERVICE, AND ACS</v>
          </cell>
          <cell r="C59" t="str">
            <v>ACS-AN</v>
          </cell>
          <cell r="D59" t="str">
            <v>Telecomm (LEC)</v>
          </cell>
          <cell r="E59" t="str">
            <v>Active</v>
          </cell>
        </row>
        <row r="60">
          <cell r="A60">
            <v>121</v>
          </cell>
          <cell r="B60" t="str">
            <v>Municipality of Anchorage d/b/a Municipal Light &amp; Power Department</v>
          </cell>
          <cell r="C60" t="str">
            <v>ML&amp;P</v>
          </cell>
          <cell r="D60" t="str">
            <v>Electric</v>
          </cell>
          <cell r="E60" t="str">
            <v>Active</v>
          </cell>
        </row>
        <row r="61">
          <cell r="A61">
            <v>122</v>
          </cell>
          <cell r="B61" t="str">
            <v>Municipality of Anchorage d/b/a Anchorage Water and Wastewater Utility</v>
          </cell>
          <cell r="C61" t="str">
            <v>AWWU</v>
          </cell>
          <cell r="D61" t="str">
            <v>Water</v>
          </cell>
          <cell r="E61" t="str">
            <v>Active</v>
          </cell>
        </row>
        <row r="62">
          <cell r="A62">
            <v>124</v>
          </cell>
          <cell r="B62" t="str">
            <v>City of Kenai</v>
          </cell>
          <cell r="C62" t="str">
            <v>KENAI</v>
          </cell>
          <cell r="D62" t="str">
            <v>Sewer</v>
          </cell>
          <cell r="E62" t="str">
            <v>Active</v>
          </cell>
        </row>
        <row r="63">
          <cell r="A63">
            <v>125</v>
          </cell>
          <cell r="B63" t="str">
            <v>City of Kenai</v>
          </cell>
          <cell r="C63" t="str">
            <v>KENAI</v>
          </cell>
          <cell r="D63" t="str">
            <v>Water</v>
          </cell>
          <cell r="E63" t="str">
            <v>Active</v>
          </cell>
        </row>
        <row r="64">
          <cell r="A64">
            <v>126</v>
          </cell>
          <cell r="B64" t="str">
            <v>Municipality of Anchorage d/b/a Anchorage Sewer Utility</v>
          </cell>
          <cell r="C64" t="str">
            <v>AWWU</v>
          </cell>
          <cell r="D64" t="str">
            <v>Sewer</v>
          </cell>
          <cell r="E64" t="str">
            <v>Active</v>
          </cell>
        </row>
        <row r="65">
          <cell r="A65">
            <v>127</v>
          </cell>
          <cell r="B65" t="str">
            <v>City of Kodiak</v>
          </cell>
          <cell r="C65" t="str">
            <v>KODIAK</v>
          </cell>
          <cell r="D65" t="str">
            <v>Sewer</v>
          </cell>
          <cell r="E65" t="str">
            <v>Active</v>
          </cell>
        </row>
        <row r="66">
          <cell r="A66">
            <v>128</v>
          </cell>
          <cell r="B66" t="str">
            <v>City of Kodiak</v>
          </cell>
          <cell r="C66" t="str">
            <v>KODIAK</v>
          </cell>
          <cell r="D66" t="str">
            <v>Water</v>
          </cell>
          <cell r="E66" t="str">
            <v>Active</v>
          </cell>
        </row>
        <row r="67">
          <cell r="A67">
            <v>129</v>
          </cell>
          <cell r="B67" t="str">
            <v>City of Kenai</v>
          </cell>
          <cell r="C67" t="str">
            <v>KENAI</v>
          </cell>
          <cell r="D67" t="str">
            <v>Natural Gas</v>
          </cell>
          <cell r="E67" t="str">
            <v>Active</v>
          </cell>
        </row>
        <row r="68">
          <cell r="A68">
            <v>130</v>
          </cell>
          <cell r="B68" t="str">
            <v>City of Valdez</v>
          </cell>
          <cell r="C68" t="str">
            <v>VALDEZ</v>
          </cell>
          <cell r="D68" t="str">
            <v>Sewer</v>
          </cell>
          <cell r="E68" t="str">
            <v>Active</v>
          </cell>
        </row>
        <row r="69">
          <cell r="A69">
            <v>131</v>
          </cell>
          <cell r="B69" t="str">
            <v>City of Valdez</v>
          </cell>
          <cell r="C69" t="str">
            <v>VALDEZ</v>
          </cell>
          <cell r="D69" t="str">
            <v>Water</v>
          </cell>
          <cell r="E69" t="str">
            <v>Active</v>
          </cell>
        </row>
        <row r="70">
          <cell r="A70">
            <v>132</v>
          </cell>
          <cell r="B70" t="str">
            <v>City of Soldotna</v>
          </cell>
          <cell r="C70" t="str">
            <v>SOLDOTNA</v>
          </cell>
          <cell r="D70" t="str">
            <v>Sewer</v>
          </cell>
          <cell r="E70" t="str">
            <v>Active</v>
          </cell>
        </row>
        <row r="71">
          <cell r="A71">
            <v>133</v>
          </cell>
          <cell r="B71" t="str">
            <v>City of Soldotna</v>
          </cell>
          <cell r="C71" t="str">
            <v>SOLDOTNA</v>
          </cell>
          <cell r="D71" t="str">
            <v>Water</v>
          </cell>
          <cell r="E71" t="str">
            <v>Active</v>
          </cell>
        </row>
        <row r="72">
          <cell r="A72">
            <v>134</v>
          </cell>
          <cell r="B72" t="str">
            <v>Haines Borough</v>
          </cell>
          <cell r="C72" t="str">
            <v>HAINES</v>
          </cell>
          <cell r="D72" t="str">
            <v>Sewer</v>
          </cell>
          <cell r="E72" t="str">
            <v>Active</v>
          </cell>
        </row>
        <row r="73">
          <cell r="A73">
            <v>135</v>
          </cell>
          <cell r="B73" t="str">
            <v>Haines Borough</v>
          </cell>
          <cell r="C73" t="str">
            <v>HAINES</v>
          </cell>
          <cell r="D73" t="str">
            <v>Water</v>
          </cell>
          <cell r="E73" t="str">
            <v>Active</v>
          </cell>
        </row>
        <row r="74">
          <cell r="A74">
            <v>136</v>
          </cell>
          <cell r="B74" t="str">
            <v>City of Skagway</v>
          </cell>
          <cell r="C74" t="str">
            <v>SKAGWAY</v>
          </cell>
          <cell r="D74" t="str">
            <v>Sewer</v>
          </cell>
          <cell r="E74" t="str">
            <v>Active</v>
          </cell>
        </row>
        <row r="75">
          <cell r="A75">
            <v>137</v>
          </cell>
          <cell r="B75" t="str">
            <v>City of Skagway</v>
          </cell>
          <cell r="C75" t="str">
            <v>SKAGWAY</v>
          </cell>
          <cell r="D75" t="str">
            <v>Water</v>
          </cell>
          <cell r="E75" t="str">
            <v>Active</v>
          </cell>
        </row>
        <row r="76">
          <cell r="A76">
            <v>138</v>
          </cell>
          <cell r="B76" t="str">
            <v>City of Palmer</v>
          </cell>
          <cell r="C76" t="str">
            <v>PALMER</v>
          </cell>
          <cell r="D76" t="str">
            <v>Sewer</v>
          </cell>
          <cell r="E76" t="str">
            <v>Active</v>
          </cell>
        </row>
        <row r="77">
          <cell r="A77">
            <v>139</v>
          </cell>
          <cell r="B77" t="str">
            <v>City of Palmer</v>
          </cell>
          <cell r="C77" t="str">
            <v>PALMER</v>
          </cell>
          <cell r="D77" t="str">
            <v>Water</v>
          </cell>
          <cell r="E77" t="str">
            <v>Active</v>
          </cell>
        </row>
        <row r="78">
          <cell r="A78">
            <v>140</v>
          </cell>
          <cell r="B78" t="str">
            <v>City of Homer</v>
          </cell>
          <cell r="C78" t="str">
            <v>HOMER</v>
          </cell>
          <cell r="D78" t="str">
            <v>Water</v>
          </cell>
          <cell r="E78" t="str">
            <v>Active</v>
          </cell>
        </row>
        <row r="79">
          <cell r="A79">
            <v>141</v>
          </cell>
          <cell r="B79" t="str">
            <v>Alaska Pipeline Company</v>
          </cell>
          <cell r="C79" t="str">
            <v>APLC</v>
          </cell>
          <cell r="D79" t="str">
            <v>Natural Gas</v>
          </cell>
          <cell r="E79" t="str">
            <v>Active</v>
          </cell>
        </row>
        <row r="80">
          <cell r="A80">
            <v>142</v>
          </cell>
          <cell r="B80" t="str">
            <v>NIKISHKA BAY UTILITIES</v>
          </cell>
          <cell r="C80" t="str">
            <v>NBUI</v>
          </cell>
          <cell r="D80" t="str">
            <v>Water</v>
          </cell>
          <cell r="E80" t="str">
            <v>Active</v>
          </cell>
        </row>
        <row r="81">
          <cell r="A81">
            <v>143</v>
          </cell>
          <cell r="B81" t="str">
            <v>GCI Cable, Inc. (Sitka)</v>
          </cell>
          <cell r="C81" t="str">
            <v>GCICI</v>
          </cell>
          <cell r="D81" t="str">
            <v>Cable</v>
          </cell>
          <cell r="E81" t="str">
            <v>Active</v>
          </cell>
        </row>
        <row r="82">
          <cell r="A82">
            <v>144</v>
          </cell>
          <cell r="B82" t="str">
            <v>GCI Cable, Inc. (Ketchikan)</v>
          </cell>
          <cell r="C82" t="str">
            <v>GCICI</v>
          </cell>
          <cell r="D82" t="str">
            <v>Cable</v>
          </cell>
          <cell r="E82" t="str">
            <v>Active</v>
          </cell>
        </row>
        <row r="83">
          <cell r="A83">
            <v>146</v>
          </cell>
          <cell r="B83" t="str">
            <v>City of Seldovia</v>
          </cell>
          <cell r="C83" t="str">
            <v>SELDOVIA</v>
          </cell>
          <cell r="D83" t="str">
            <v>Sewer</v>
          </cell>
          <cell r="E83" t="str">
            <v>Active</v>
          </cell>
        </row>
        <row r="84">
          <cell r="A84">
            <v>147</v>
          </cell>
          <cell r="B84" t="str">
            <v>City of Seldovia</v>
          </cell>
          <cell r="C84" t="str">
            <v>SELDOVIA</v>
          </cell>
          <cell r="D84" t="str">
            <v>Water</v>
          </cell>
          <cell r="E84" t="str">
            <v>Active</v>
          </cell>
        </row>
        <row r="85">
          <cell r="A85">
            <v>148</v>
          </cell>
          <cell r="B85" t="str">
            <v>City of Hoonah</v>
          </cell>
          <cell r="C85" t="str">
            <v>HOONAH</v>
          </cell>
          <cell r="D85" t="str">
            <v>Sewer</v>
          </cell>
          <cell r="E85" t="str">
            <v>Active</v>
          </cell>
        </row>
        <row r="86">
          <cell r="A86">
            <v>149</v>
          </cell>
          <cell r="B86" t="str">
            <v>City of Hoonah</v>
          </cell>
          <cell r="C86" t="str">
            <v>HOONAH</v>
          </cell>
          <cell r="D86" t="str">
            <v>Water</v>
          </cell>
          <cell r="E86" t="str">
            <v>Active</v>
          </cell>
        </row>
        <row r="87">
          <cell r="A87">
            <v>150</v>
          </cell>
          <cell r="B87" t="str">
            <v>Nome Joint Utility System</v>
          </cell>
          <cell r="C87" t="str">
            <v>NOME</v>
          </cell>
          <cell r="D87" t="str">
            <v>Electric</v>
          </cell>
          <cell r="E87" t="str">
            <v>Active</v>
          </cell>
        </row>
        <row r="88">
          <cell r="A88">
            <v>151</v>
          </cell>
          <cell r="B88" t="str">
            <v>Nome Joint Utility System</v>
          </cell>
          <cell r="C88" t="str">
            <v>NOME</v>
          </cell>
          <cell r="D88" t="str">
            <v>Sewer</v>
          </cell>
          <cell r="E88" t="str">
            <v>Active</v>
          </cell>
        </row>
        <row r="89">
          <cell r="A89">
            <v>152</v>
          </cell>
          <cell r="B89" t="str">
            <v>Nome Joint Utility System</v>
          </cell>
          <cell r="C89" t="str">
            <v>NOME</v>
          </cell>
          <cell r="D89" t="str">
            <v>Water</v>
          </cell>
          <cell r="E89" t="str">
            <v>Active</v>
          </cell>
        </row>
        <row r="90">
          <cell r="A90">
            <v>154</v>
          </cell>
          <cell r="B90" t="str">
            <v>City of Kotzebue d/b/a Municipal Utilities</v>
          </cell>
          <cell r="C90" t="str">
            <v>KMU</v>
          </cell>
          <cell r="D90" t="str">
            <v>Sewer</v>
          </cell>
          <cell r="E90" t="str">
            <v>Active</v>
          </cell>
        </row>
        <row r="91">
          <cell r="A91">
            <v>155</v>
          </cell>
          <cell r="B91" t="str">
            <v>City of Kotzebue d/b/a Municipal Utilities</v>
          </cell>
          <cell r="C91" t="str">
            <v>KMU</v>
          </cell>
          <cell r="D91" t="str">
            <v>Water</v>
          </cell>
          <cell r="E91" t="str">
            <v>Active</v>
          </cell>
        </row>
        <row r="92">
          <cell r="A92">
            <v>156</v>
          </cell>
          <cell r="B92" t="str">
            <v>GCI CABLE, INC. (JUNEAU)</v>
          </cell>
          <cell r="C92" t="str">
            <v>GCICI</v>
          </cell>
          <cell r="D92" t="str">
            <v>Cable</v>
          </cell>
          <cell r="E92" t="str">
            <v>Active</v>
          </cell>
        </row>
        <row r="93">
          <cell r="A93">
            <v>157</v>
          </cell>
          <cell r="B93" t="str">
            <v>GCI Cable, Inc. (Cordova)</v>
          </cell>
          <cell r="C93" t="str">
            <v>GCICI</v>
          </cell>
          <cell r="D93" t="str">
            <v>Cable</v>
          </cell>
          <cell r="E93" t="str">
            <v>Active</v>
          </cell>
        </row>
        <row r="94">
          <cell r="A94">
            <v>158</v>
          </cell>
          <cell r="B94" t="str">
            <v>GCI Cable, Inc. (Wrangell/Petersburg)</v>
          </cell>
          <cell r="C94" t="str">
            <v>GCICI</v>
          </cell>
          <cell r="D94" t="str">
            <v>Cable</v>
          </cell>
          <cell r="E94" t="str">
            <v>Active</v>
          </cell>
        </row>
        <row r="95">
          <cell r="A95">
            <v>160</v>
          </cell>
          <cell r="B95" t="str">
            <v>Cordova Electric Cooperative, Inc.</v>
          </cell>
          <cell r="C95" t="str">
            <v>CECI</v>
          </cell>
          <cell r="D95" t="str">
            <v>Electric</v>
          </cell>
          <cell r="E95" t="str">
            <v>Active</v>
          </cell>
        </row>
        <row r="96">
          <cell r="A96">
            <v>161</v>
          </cell>
          <cell r="B96" t="str">
            <v>City of Cordova</v>
          </cell>
          <cell r="C96" t="str">
            <v>CORDOVA</v>
          </cell>
          <cell r="D96" t="str">
            <v>Sewer</v>
          </cell>
          <cell r="E96" t="str">
            <v>Active</v>
          </cell>
        </row>
        <row r="97">
          <cell r="A97">
            <v>162</v>
          </cell>
          <cell r="B97" t="str">
            <v>Cordova Telephone Cooperative, Inc.</v>
          </cell>
          <cell r="C97" t="str">
            <v>CTCI</v>
          </cell>
          <cell r="D97" t="str">
            <v>Telecomm (LEC)</v>
          </cell>
          <cell r="E97" t="str">
            <v>Active</v>
          </cell>
        </row>
        <row r="98">
          <cell r="A98">
            <v>163</v>
          </cell>
          <cell r="B98" t="str">
            <v>City of Cordova</v>
          </cell>
          <cell r="C98" t="str">
            <v>CORDOVA</v>
          </cell>
          <cell r="D98" t="str">
            <v>Water</v>
          </cell>
          <cell r="E98" t="str">
            <v>Active</v>
          </cell>
        </row>
        <row r="99">
          <cell r="A99">
            <v>164</v>
          </cell>
          <cell r="B99" t="str">
            <v>GCI Cable, Inc. (Nome)</v>
          </cell>
          <cell r="C99" t="str">
            <v>GCICI</v>
          </cell>
          <cell r="D99" t="str">
            <v>Cable</v>
          </cell>
          <cell r="E99" t="str">
            <v>Active</v>
          </cell>
        </row>
        <row r="100">
          <cell r="A100">
            <v>165</v>
          </cell>
          <cell r="B100" t="str">
            <v>Interior Telephone Company Inc.</v>
          </cell>
          <cell r="C100" t="str">
            <v>ITC</v>
          </cell>
          <cell r="D100" t="str">
            <v>Telecomm (LEC)</v>
          </cell>
          <cell r="E100" t="str">
            <v>Active</v>
          </cell>
        </row>
        <row r="101">
          <cell r="A101">
            <v>167</v>
          </cell>
          <cell r="B101" t="str">
            <v>City of Craig</v>
          </cell>
          <cell r="C101" t="str">
            <v>CRAIG</v>
          </cell>
          <cell r="D101" t="str">
            <v>Water</v>
          </cell>
          <cell r="E101" t="str">
            <v>Active</v>
          </cell>
        </row>
        <row r="102">
          <cell r="A102">
            <v>168</v>
          </cell>
          <cell r="B102" t="str">
            <v>GCI Cable, Inc. (Kodiak)</v>
          </cell>
          <cell r="C102" t="str">
            <v>GCICI</v>
          </cell>
          <cell r="D102" t="str">
            <v>Cable</v>
          </cell>
          <cell r="E102" t="str">
            <v>Active</v>
          </cell>
        </row>
        <row r="103">
          <cell r="A103">
            <v>169</v>
          </cell>
          <cell r="B103" t="str">
            <v>Alaska Village Electric Cooperative, Inc.</v>
          </cell>
          <cell r="C103" t="str">
            <v>AVEC</v>
          </cell>
          <cell r="D103" t="str">
            <v>Electric</v>
          </cell>
          <cell r="E103" t="str">
            <v>Active</v>
          </cell>
        </row>
        <row r="104">
          <cell r="A104">
            <v>170</v>
          </cell>
          <cell r="B104" t="str">
            <v>City of Dillingham (Water)</v>
          </cell>
          <cell r="C104" t="str">
            <v>DILLINGHAM</v>
          </cell>
          <cell r="D104" t="str">
            <v>Water</v>
          </cell>
          <cell r="E104" t="str">
            <v>Active</v>
          </cell>
        </row>
        <row r="105">
          <cell r="A105">
            <v>171</v>
          </cell>
          <cell r="B105" t="str">
            <v>City of Dillingham (Waste Water)</v>
          </cell>
          <cell r="C105" t="str">
            <v>DILLINGHAM</v>
          </cell>
          <cell r="D105" t="str">
            <v>Sewer</v>
          </cell>
          <cell r="E105" t="str">
            <v>Active</v>
          </cell>
        </row>
        <row r="106">
          <cell r="A106">
            <v>172</v>
          </cell>
          <cell r="B106" t="str">
            <v>City of Hydaburg</v>
          </cell>
          <cell r="C106" t="str">
            <v>HYDABURG</v>
          </cell>
          <cell r="D106" t="str">
            <v>Water</v>
          </cell>
          <cell r="E106" t="str">
            <v>Active</v>
          </cell>
        </row>
        <row r="107">
          <cell r="A107">
            <v>173</v>
          </cell>
          <cell r="B107" t="str">
            <v>City of Kake</v>
          </cell>
          <cell r="C107" t="str">
            <v>KAKE</v>
          </cell>
          <cell r="D107" t="str">
            <v>Water</v>
          </cell>
          <cell r="E107" t="str">
            <v>Active</v>
          </cell>
        </row>
        <row r="108">
          <cell r="A108">
            <v>174</v>
          </cell>
          <cell r="B108" t="str">
            <v>City of Kake</v>
          </cell>
          <cell r="C108" t="str">
            <v>KAKE</v>
          </cell>
          <cell r="D108" t="str">
            <v>Sewer</v>
          </cell>
          <cell r="E108" t="str">
            <v>Active</v>
          </cell>
        </row>
        <row r="109">
          <cell r="A109">
            <v>176</v>
          </cell>
          <cell r="B109" t="str">
            <v>City of Klawock</v>
          </cell>
          <cell r="C109" t="str">
            <v>KLAWOCK</v>
          </cell>
          <cell r="D109" t="str">
            <v>Water</v>
          </cell>
          <cell r="E109" t="str">
            <v>Active</v>
          </cell>
        </row>
        <row r="110">
          <cell r="A110">
            <v>178</v>
          </cell>
          <cell r="B110" t="str">
            <v>City of Saxman</v>
          </cell>
          <cell r="C110" t="str">
            <v>SAXMAN</v>
          </cell>
          <cell r="D110" t="str">
            <v>Water</v>
          </cell>
          <cell r="E110" t="str">
            <v>Active</v>
          </cell>
        </row>
        <row r="111">
          <cell r="A111">
            <v>179</v>
          </cell>
          <cell r="B111" t="str">
            <v>City of Saxman</v>
          </cell>
          <cell r="C111" t="str">
            <v>SAXMAN</v>
          </cell>
          <cell r="D111" t="str">
            <v>Sewer</v>
          </cell>
          <cell r="E111" t="str">
            <v>Active</v>
          </cell>
        </row>
        <row r="112">
          <cell r="A112">
            <v>180</v>
          </cell>
          <cell r="B112" t="str">
            <v>City of Yakutat - Water</v>
          </cell>
          <cell r="C112" t="str">
            <v>City and Borough of Yakutat</v>
          </cell>
          <cell r="D112" t="str">
            <v>Water</v>
          </cell>
          <cell r="E112" t="str">
            <v>Active</v>
          </cell>
        </row>
        <row r="113">
          <cell r="A113">
            <v>181</v>
          </cell>
          <cell r="B113" t="str">
            <v>Electronic Design &amp; Development, Inc.</v>
          </cell>
          <cell r="C113" t="str">
            <v>EDDI</v>
          </cell>
          <cell r="D113" t="str">
            <v>Cable</v>
          </cell>
          <cell r="E113" t="str">
            <v>Active</v>
          </cell>
        </row>
        <row r="114">
          <cell r="A114">
            <v>182</v>
          </cell>
          <cell r="B114" t="str">
            <v>BRISTOL BAY TELEPHONE COOPERATIVE, INC.</v>
          </cell>
          <cell r="C114" t="str">
            <v>BBTC</v>
          </cell>
          <cell r="D114" t="str">
            <v>Telecomm (LEC)</v>
          </cell>
          <cell r="E114" t="str">
            <v>Active</v>
          </cell>
        </row>
        <row r="115">
          <cell r="A115">
            <v>186</v>
          </cell>
          <cell r="B115" t="str">
            <v>Electronic Design &amp; Development, Inc.</v>
          </cell>
          <cell r="C115" t="str">
            <v>EDDI</v>
          </cell>
          <cell r="D115" t="str">
            <v>Cable</v>
          </cell>
          <cell r="E115" t="str">
            <v>Active</v>
          </cell>
        </row>
        <row r="116">
          <cell r="A116">
            <v>187</v>
          </cell>
          <cell r="B116" t="str">
            <v>GCI CABLE, INC.</v>
          </cell>
          <cell r="C116" t="str">
            <v>GCICI</v>
          </cell>
          <cell r="D116" t="str">
            <v>Cable</v>
          </cell>
          <cell r="E116" t="str">
            <v>Active</v>
          </cell>
        </row>
        <row r="117">
          <cell r="A117">
            <v>189</v>
          </cell>
          <cell r="B117" t="str">
            <v>City of Craig</v>
          </cell>
          <cell r="C117" t="str">
            <v>CRAIG</v>
          </cell>
          <cell r="D117" t="str">
            <v>Sewer</v>
          </cell>
          <cell r="E117" t="str">
            <v>Active</v>
          </cell>
        </row>
        <row r="118">
          <cell r="A118">
            <v>191</v>
          </cell>
          <cell r="B118" t="str">
            <v>GCI Cable, Inc. (Valdez)</v>
          </cell>
          <cell r="C118" t="str">
            <v>GCICI</v>
          </cell>
          <cell r="D118" t="str">
            <v>Cable</v>
          </cell>
          <cell r="E118" t="str">
            <v>Active</v>
          </cell>
        </row>
        <row r="119">
          <cell r="A119">
            <v>194</v>
          </cell>
          <cell r="B119" t="str">
            <v>Dawn Development Corporation</v>
          </cell>
          <cell r="C119" t="str">
            <v>DAWN</v>
          </cell>
          <cell r="D119" t="str">
            <v>Water</v>
          </cell>
          <cell r="E119" t="str">
            <v>Active</v>
          </cell>
        </row>
        <row r="120">
          <cell r="A120">
            <v>196</v>
          </cell>
          <cell r="B120" t="str">
            <v>City of North Pole d/b/a North Pole Utility</v>
          </cell>
          <cell r="C120" t="str">
            <v>NORTH POLE</v>
          </cell>
          <cell r="D120" t="str">
            <v>Water</v>
          </cell>
          <cell r="E120" t="str">
            <v>Active</v>
          </cell>
        </row>
        <row r="121">
          <cell r="A121">
            <v>197</v>
          </cell>
          <cell r="B121" t="str">
            <v>City of North Pole d/b/a North Pole Utility</v>
          </cell>
          <cell r="C121" t="str">
            <v>NORTH POLE</v>
          </cell>
          <cell r="D121" t="str">
            <v>Sewer</v>
          </cell>
          <cell r="E121" t="str">
            <v>Active</v>
          </cell>
        </row>
        <row r="122">
          <cell r="A122">
            <v>198</v>
          </cell>
          <cell r="B122" t="str">
            <v>Dillingham Waste Management, LLC</v>
          </cell>
          <cell r="C122" t="str">
            <v>Dillingham Waste Management, L</v>
          </cell>
          <cell r="D122" t="str">
            <v>Refuse</v>
          </cell>
          <cell r="E122" t="str">
            <v>Active</v>
          </cell>
        </row>
        <row r="123">
          <cell r="A123">
            <v>200</v>
          </cell>
          <cell r="B123" t="str">
            <v>Gene R. Riley d/b/a G &amp; C Disposal Service</v>
          </cell>
          <cell r="C123" t="str">
            <v>G&amp;C</v>
          </cell>
          <cell r="D123" t="str">
            <v>Refuse</v>
          </cell>
          <cell r="E123" t="str">
            <v>Active</v>
          </cell>
        </row>
        <row r="124">
          <cell r="A124">
            <v>202</v>
          </cell>
          <cell r="B124" t="str">
            <v>Valdez Alaska Terminals, Inc.</v>
          </cell>
          <cell r="C124" t="str">
            <v>VATI</v>
          </cell>
          <cell r="D124" t="str">
            <v>Refuse</v>
          </cell>
          <cell r="E124" t="str">
            <v>Active</v>
          </cell>
        </row>
        <row r="125">
          <cell r="A125">
            <v>203</v>
          </cell>
          <cell r="B125" t="str">
            <v>Haines Sanitation, Inc.</v>
          </cell>
          <cell r="C125" t="str">
            <v>HSI</v>
          </cell>
          <cell r="D125" t="str">
            <v>Refuse</v>
          </cell>
          <cell r="E125" t="str">
            <v>Active</v>
          </cell>
        </row>
        <row r="126">
          <cell r="A126">
            <v>208</v>
          </cell>
          <cell r="B126" t="str">
            <v>NUSHAGAK ELECTRIC &amp; TELEPHONE COOPERATIVE, INC. (LEC)</v>
          </cell>
          <cell r="C126" t="str">
            <v>NETCI</v>
          </cell>
          <cell r="D126" t="str">
            <v>Telecomm (LEC)</v>
          </cell>
          <cell r="E126" t="str">
            <v>Active</v>
          </cell>
        </row>
        <row r="127">
          <cell r="A127">
            <v>212</v>
          </cell>
          <cell r="B127" t="str">
            <v>PETERSBURG, CITY OF</v>
          </cell>
          <cell r="C127" t="str">
            <v>PETERSBURG</v>
          </cell>
          <cell r="D127" t="str">
            <v>Electric</v>
          </cell>
          <cell r="E127" t="str">
            <v>Active</v>
          </cell>
        </row>
        <row r="128">
          <cell r="A128">
            <v>213</v>
          </cell>
          <cell r="B128" t="str">
            <v>Yukon Telephone Company, Inc.</v>
          </cell>
          <cell r="C128" t="str">
            <v>YTC</v>
          </cell>
          <cell r="D128" t="str">
            <v>Telecomm (LEC)</v>
          </cell>
          <cell r="E128" t="str">
            <v>Active</v>
          </cell>
        </row>
        <row r="129">
          <cell r="A129">
            <v>214</v>
          </cell>
          <cell r="B129" t="str">
            <v>Barrow Utilities and Electric Cooperative, Inc.</v>
          </cell>
          <cell r="C129" t="str">
            <v>BUECI</v>
          </cell>
          <cell r="D129" t="str">
            <v>Electric</v>
          </cell>
          <cell r="E129" t="str">
            <v>Active</v>
          </cell>
        </row>
        <row r="130">
          <cell r="A130">
            <v>216</v>
          </cell>
          <cell r="B130" t="str">
            <v>Ralph E. Bartlett d/b/a Interior Services</v>
          </cell>
          <cell r="C130" t="str">
            <v>BARTLETT</v>
          </cell>
          <cell r="D130" t="str">
            <v>Refuse</v>
          </cell>
          <cell r="E130" t="str">
            <v>Active</v>
          </cell>
        </row>
        <row r="131">
          <cell r="A131">
            <v>221</v>
          </cell>
          <cell r="B131" t="str">
            <v>CITY OF PELICAN</v>
          </cell>
          <cell r="C131" t="str">
            <v>Pelican</v>
          </cell>
          <cell r="D131" t="str">
            <v>Water</v>
          </cell>
          <cell r="E131" t="str">
            <v>Active</v>
          </cell>
        </row>
        <row r="132">
          <cell r="A132">
            <v>222</v>
          </cell>
          <cell r="B132" t="str">
            <v>Kodiak Island Borough</v>
          </cell>
          <cell r="C132" t="str">
            <v>KIB</v>
          </cell>
          <cell r="D132" t="str">
            <v>Refuse</v>
          </cell>
          <cell r="E132" t="str">
            <v>Active</v>
          </cell>
        </row>
        <row r="133">
          <cell r="A133">
            <v>223</v>
          </cell>
          <cell r="B133" t="str">
            <v>COPPER BASIN SANITATION, LLC</v>
          </cell>
          <cell r="C133" t="str">
            <v>CBS</v>
          </cell>
          <cell r="D133" t="str">
            <v>Refuse</v>
          </cell>
          <cell r="E133" t="str">
            <v>Active</v>
          </cell>
        </row>
        <row r="134">
          <cell r="A134">
            <v>227</v>
          </cell>
          <cell r="B134" t="str">
            <v>TDX NORTH SLOPE GENERATING, INC.</v>
          </cell>
          <cell r="C134" t="str">
            <v>TNSG</v>
          </cell>
          <cell r="D134" t="str">
            <v>Electric</v>
          </cell>
          <cell r="E134" t="str">
            <v>Active</v>
          </cell>
        </row>
        <row r="135">
          <cell r="A135">
            <v>228</v>
          </cell>
          <cell r="B135" t="str">
            <v>City of Homer</v>
          </cell>
          <cell r="C135" t="str">
            <v>HOMER</v>
          </cell>
          <cell r="D135" t="str">
            <v>Sewer</v>
          </cell>
          <cell r="E135" t="str">
            <v>Active</v>
          </cell>
        </row>
        <row r="136">
          <cell r="A136">
            <v>229</v>
          </cell>
          <cell r="B136" t="str">
            <v>City of Wrangell</v>
          </cell>
          <cell r="C136" t="str">
            <v>WRANGELL</v>
          </cell>
          <cell r="D136" t="str">
            <v>Sewer</v>
          </cell>
          <cell r="E136" t="str">
            <v>Active</v>
          </cell>
        </row>
        <row r="137">
          <cell r="A137">
            <v>230</v>
          </cell>
          <cell r="B137" t="str">
            <v>SAND POINT GENERATING, LLC</v>
          </cell>
          <cell r="C137" t="str">
            <v>SPG</v>
          </cell>
          <cell r="D137" t="str">
            <v>Electric</v>
          </cell>
          <cell r="E137" t="str">
            <v>Active</v>
          </cell>
        </row>
        <row r="138">
          <cell r="A138">
            <v>231</v>
          </cell>
          <cell r="B138" t="str">
            <v>North Slope Borough - Service Area Ten</v>
          </cell>
          <cell r="C138" t="str">
            <v>NSB</v>
          </cell>
          <cell r="D138" t="str">
            <v>Refuse</v>
          </cell>
          <cell r="E138" t="str">
            <v>Active</v>
          </cell>
        </row>
        <row r="139">
          <cell r="A139">
            <v>232</v>
          </cell>
          <cell r="B139" t="str">
            <v>Alma Corporation</v>
          </cell>
          <cell r="C139" t="str">
            <v>ALMA</v>
          </cell>
          <cell r="D139" t="str">
            <v>Refuse</v>
          </cell>
          <cell r="E139" t="str">
            <v>Active</v>
          </cell>
        </row>
        <row r="140">
          <cell r="A140">
            <v>233</v>
          </cell>
          <cell r="B140" t="str">
            <v>Earl Patterson Sanitation and Refuse Service, Inc.</v>
          </cell>
          <cell r="C140" t="str">
            <v>PATTERSON</v>
          </cell>
          <cell r="D140" t="str">
            <v>Refuse</v>
          </cell>
          <cell r="E140" t="str">
            <v>Active</v>
          </cell>
        </row>
        <row r="141">
          <cell r="A141">
            <v>236</v>
          </cell>
          <cell r="B141" t="str">
            <v>PETERSBURG, CITY OF</v>
          </cell>
          <cell r="C141" t="str">
            <v>PETERSBURG</v>
          </cell>
          <cell r="D141" t="str">
            <v>Water</v>
          </cell>
          <cell r="E141" t="str">
            <v>Active</v>
          </cell>
        </row>
        <row r="142">
          <cell r="A142">
            <v>237</v>
          </cell>
          <cell r="B142" t="str">
            <v>PETERSBURG, CITY OF</v>
          </cell>
          <cell r="C142" t="str">
            <v>PETERSBURG</v>
          </cell>
          <cell r="D142" t="str">
            <v>Sewer</v>
          </cell>
          <cell r="E142" t="str">
            <v>Active</v>
          </cell>
        </row>
        <row r="143">
          <cell r="A143">
            <v>238</v>
          </cell>
          <cell r="B143" t="str">
            <v>City of Whittier</v>
          </cell>
          <cell r="C143" t="str">
            <v>WHITTIER</v>
          </cell>
          <cell r="D143" t="str">
            <v>Water</v>
          </cell>
          <cell r="E143" t="str">
            <v>Active</v>
          </cell>
        </row>
        <row r="144">
          <cell r="A144">
            <v>239</v>
          </cell>
          <cell r="B144" t="str">
            <v>City of Whittier</v>
          </cell>
          <cell r="C144" t="str">
            <v>WHITTIER</v>
          </cell>
          <cell r="D144" t="str">
            <v>Sewer</v>
          </cell>
          <cell r="E144" t="str">
            <v>Active</v>
          </cell>
        </row>
        <row r="145">
          <cell r="A145">
            <v>240</v>
          </cell>
          <cell r="B145" t="str">
            <v>INSIDE PASSAGE ELECTRIC COOPERATIVE, INC.</v>
          </cell>
          <cell r="C145" t="str">
            <v>IPEC</v>
          </cell>
          <cell r="D145" t="str">
            <v>Electric</v>
          </cell>
          <cell r="E145" t="str">
            <v>Active</v>
          </cell>
        </row>
        <row r="146">
          <cell r="A146">
            <v>241</v>
          </cell>
          <cell r="B146" t="str">
            <v>Valley Water Company, Inc.</v>
          </cell>
          <cell r="C146" t="str">
            <v>VWCI</v>
          </cell>
          <cell r="D146" t="str">
            <v>Water</v>
          </cell>
          <cell r="E146" t="str">
            <v>Active</v>
          </cell>
        </row>
        <row r="147">
          <cell r="A147">
            <v>242</v>
          </cell>
          <cell r="B147" t="str">
            <v>The Native Village of Nikolski d/b/a Umnak Power Company</v>
          </cell>
          <cell r="C147" t="str">
            <v>UMNAK</v>
          </cell>
          <cell r="D147" t="str">
            <v>Electric</v>
          </cell>
          <cell r="E147" t="str">
            <v>Active</v>
          </cell>
        </row>
        <row r="148">
          <cell r="A148">
            <v>243</v>
          </cell>
          <cell r="B148" t="str">
            <v>Burnham Construction, Inc.</v>
          </cell>
          <cell r="C148" t="str">
            <v>Burnham Construction, Inc.</v>
          </cell>
          <cell r="D148" t="str">
            <v>Refuse</v>
          </cell>
          <cell r="E148" t="str">
            <v>Active</v>
          </cell>
        </row>
        <row r="149">
          <cell r="A149">
            <v>244</v>
          </cell>
          <cell r="B149" t="str">
            <v>McGrath Trash and Refuse</v>
          </cell>
          <cell r="C149" t="str">
            <v>MTR</v>
          </cell>
          <cell r="D149" t="str">
            <v>Refuse</v>
          </cell>
          <cell r="E149" t="str">
            <v>Active</v>
          </cell>
        </row>
        <row r="150">
          <cell r="A150">
            <v>245</v>
          </cell>
          <cell r="B150" t="str">
            <v>GCI Cable, Inc. (Kotzebue)</v>
          </cell>
          <cell r="C150" t="str">
            <v>GCICI</v>
          </cell>
          <cell r="D150" t="str">
            <v>Cable</v>
          </cell>
          <cell r="E150" t="str">
            <v>Active</v>
          </cell>
        </row>
        <row r="151">
          <cell r="A151">
            <v>246</v>
          </cell>
          <cell r="B151" t="str">
            <v>GCI Cable, Inc. (Bethel)</v>
          </cell>
          <cell r="C151" t="str">
            <v>GCICI</v>
          </cell>
          <cell r="D151" t="str">
            <v>Cable</v>
          </cell>
          <cell r="E151" t="str">
            <v>Active</v>
          </cell>
        </row>
        <row r="152">
          <cell r="A152">
            <v>249</v>
          </cell>
          <cell r="B152" t="str">
            <v>United Utilities, Inc.</v>
          </cell>
          <cell r="C152" t="str">
            <v>UUI</v>
          </cell>
          <cell r="D152" t="str">
            <v>Telecomm (LEC)</v>
          </cell>
          <cell r="E152" t="str">
            <v>Active</v>
          </cell>
        </row>
        <row r="153">
          <cell r="A153">
            <v>250</v>
          </cell>
          <cell r="B153" t="str">
            <v>Thorne Bay Community TV, Inc.</v>
          </cell>
          <cell r="C153" t="str">
            <v>TBTV</v>
          </cell>
          <cell r="D153" t="str">
            <v>Cable</v>
          </cell>
          <cell r="E153" t="str">
            <v>Active</v>
          </cell>
        </row>
        <row r="154">
          <cell r="A154">
            <v>251</v>
          </cell>
          <cell r="B154" t="str">
            <v>ACS OF ALASKA, LLC D/B/A ALASKA COMMUNICATIONS SYSTEMS, ALASKA COMMUNICATIONS, ACS LOCAL SERVICE, AND ACS</v>
          </cell>
          <cell r="C154" t="str">
            <v>ACS-AK</v>
          </cell>
          <cell r="D154" t="str">
            <v>Telecomm (LEC)</v>
          </cell>
          <cell r="E154" t="str">
            <v>Active</v>
          </cell>
        </row>
        <row r="155">
          <cell r="A155">
            <v>252</v>
          </cell>
          <cell r="B155" t="str">
            <v>GCI Cable, Inc. (Fairbanks)</v>
          </cell>
          <cell r="C155" t="str">
            <v>GCICI</v>
          </cell>
          <cell r="D155" t="str">
            <v>Cable (Unregulated)</v>
          </cell>
          <cell r="E155" t="str">
            <v>Active</v>
          </cell>
        </row>
        <row r="156">
          <cell r="A156">
            <v>253</v>
          </cell>
          <cell r="B156" t="str">
            <v>MUKLUK TELEPHONE COMPANY, INC.</v>
          </cell>
          <cell r="C156" t="str">
            <v>MUKLUK</v>
          </cell>
          <cell r="D156" t="str">
            <v>Telecomm (LEC)</v>
          </cell>
          <cell r="E156" t="str">
            <v>Active</v>
          </cell>
        </row>
        <row r="157">
          <cell r="A157">
            <v>254</v>
          </cell>
          <cell r="B157" t="str">
            <v>North Slope Borough d/b/a North Slope Borough Power and Light System</v>
          </cell>
          <cell r="C157" t="str">
            <v>NSPL</v>
          </cell>
          <cell r="D157" t="str">
            <v>Electric</v>
          </cell>
          <cell r="E157" t="str">
            <v>Active</v>
          </cell>
        </row>
        <row r="158">
          <cell r="A158">
            <v>254</v>
          </cell>
          <cell r="B158" t="str">
            <v>North Slope Borough d/b/a North Slope Borough Power and Light System</v>
          </cell>
          <cell r="C158" t="str">
            <v>NSB</v>
          </cell>
          <cell r="D158" t="str">
            <v>Electric</v>
          </cell>
          <cell r="E158" t="str">
            <v>Active</v>
          </cell>
        </row>
        <row r="159">
          <cell r="A159">
            <v>256</v>
          </cell>
          <cell r="B159" t="str">
            <v>Circle Electric, LLC</v>
          </cell>
          <cell r="C159" t="str">
            <v>CE</v>
          </cell>
          <cell r="D159" t="str">
            <v>Electric</v>
          </cell>
          <cell r="E159" t="str">
            <v>Active</v>
          </cell>
        </row>
        <row r="160">
          <cell r="A160">
            <v>257</v>
          </cell>
          <cell r="B160" t="str">
            <v>ARCTIC SLOPE TELEPHONE ASSOCIATION COOPERATIVE, INC.</v>
          </cell>
          <cell r="C160" t="str">
            <v>ASTAC</v>
          </cell>
          <cell r="D160" t="str">
            <v>Telecomm (LEC)</v>
          </cell>
          <cell r="E160" t="str">
            <v>Active</v>
          </cell>
        </row>
        <row r="161">
          <cell r="A161">
            <v>258</v>
          </cell>
          <cell r="B161" t="str">
            <v>MILE 8 UTILITIES, LLC</v>
          </cell>
          <cell r="C161" t="str">
            <v>MILE 8</v>
          </cell>
          <cell r="D161" t="str">
            <v>Water</v>
          </cell>
          <cell r="E161" t="str">
            <v>Active</v>
          </cell>
        </row>
        <row r="162">
          <cell r="A162">
            <v>259</v>
          </cell>
          <cell r="B162" t="str">
            <v>MILE 8 UTILITIES, LLC</v>
          </cell>
          <cell r="C162" t="str">
            <v>MILE 8</v>
          </cell>
          <cell r="D162" t="str">
            <v>Sewer</v>
          </cell>
          <cell r="E162" t="str">
            <v>Active</v>
          </cell>
        </row>
        <row r="163">
          <cell r="A163">
            <v>260</v>
          </cell>
          <cell r="B163" t="str">
            <v>BETTLES TELEPHONE, INC.</v>
          </cell>
          <cell r="C163" t="str">
            <v>BTI</v>
          </cell>
          <cell r="D163" t="str">
            <v>Telecomm (LEC)</v>
          </cell>
          <cell r="E163" t="str">
            <v>Active</v>
          </cell>
        </row>
        <row r="164">
          <cell r="A164">
            <v>261</v>
          </cell>
          <cell r="B164" t="str">
            <v>GCI Cable, Inc. (Anchorage)</v>
          </cell>
          <cell r="C164" t="str">
            <v>GCICI</v>
          </cell>
          <cell r="D164" t="str">
            <v>Cable</v>
          </cell>
          <cell r="E164" t="str">
            <v>Active</v>
          </cell>
        </row>
        <row r="165">
          <cell r="A165">
            <v>262</v>
          </cell>
          <cell r="B165" t="str">
            <v>City of Wasilla</v>
          </cell>
          <cell r="C165" t="str">
            <v>WASILLA</v>
          </cell>
          <cell r="D165" t="str">
            <v>Water</v>
          </cell>
          <cell r="E165" t="str">
            <v>Active</v>
          </cell>
        </row>
        <row r="166">
          <cell r="A166">
            <v>267</v>
          </cell>
          <cell r="B166" t="str">
            <v>BARROW UTILITIES AND ELECTRIC COOPERATIVE, INC. - Sewer</v>
          </cell>
          <cell r="C166" t="str">
            <v>BUECI</v>
          </cell>
          <cell r="D166" t="str">
            <v>Sewer</v>
          </cell>
          <cell r="E166" t="str">
            <v>Active</v>
          </cell>
        </row>
        <row r="167">
          <cell r="A167">
            <v>268</v>
          </cell>
          <cell r="B167" t="str">
            <v>BARROW UTILITIES AND ELECTRIC COOPERATIVE, INC. - Water</v>
          </cell>
          <cell r="C167" t="str">
            <v>BUECI</v>
          </cell>
          <cell r="D167" t="str">
            <v>Water</v>
          </cell>
          <cell r="E167" t="str">
            <v>Active</v>
          </cell>
        </row>
        <row r="168">
          <cell r="A168">
            <v>272</v>
          </cell>
          <cell r="B168" t="str">
            <v>RON ALLEVA D/B/A SWISS CASTLE ESTATES WATER WORKS</v>
          </cell>
          <cell r="C168" t="str">
            <v>SWISS CAST</v>
          </cell>
          <cell r="D168" t="str">
            <v>Water</v>
          </cell>
          <cell r="E168" t="str">
            <v>Active</v>
          </cell>
        </row>
        <row r="169">
          <cell r="A169">
            <v>274</v>
          </cell>
          <cell r="B169" t="str">
            <v>City of Galena</v>
          </cell>
          <cell r="C169" t="str">
            <v>GALENA</v>
          </cell>
          <cell r="D169" t="str">
            <v>Electric</v>
          </cell>
          <cell r="E169" t="str">
            <v>Active</v>
          </cell>
        </row>
        <row r="170">
          <cell r="A170">
            <v>276</v>
          </cell>
          <cell r="B170" t="str">
            <v>City of Fairbanks, Department of Public Works</v>
          </cell>
          <cell r="C170" t="str">
            <v>FAIRBANKS</v>
          </cell>
          <cell r="D170" t="str">
            <v>Refuse</v>
          </cell>
          <cell r="E170" t="str">
            <v>Active</v>
          </cell>
        </row>
        <row r="171">
          <cell r="A171">
            <v>277</v>
          </cell>
          <cell r="B171" t="str">
            <v>Hoonah Tlingit &amp; Haida Community Council</v>
          </cell>
          <cell r="C171" t="str">
            <v>HTHCC</v>
          </cell>
          <cell r="D171" t="str">
            <v>Cable</v>
          </cell>
          <cell r="E171" t="str">
            <v>Active</v>
          </cell>
        </row>
        <row r="172">
          <cell r="A172">
            <v>280</v>
          </cell>
          <cell r="B172" t="str">
            <v>I-N-N Electric Cooperative, Inc.</v>
          </cell>
          <cell r="C172" t="str">
            <v>INN</v>
          </cell>
          <cell r="D172" t="str">
            <v>Electric</v>
          </cell>
          <cell r="E172" t="str">
            <v>Active</v>
          </cell>
        </row>
        <row r="173">
          <cell r="A173">
            <v>281</v>
          </cell>
          <cell r="B173" t="str">
            <v>Kwethluk, Inc. d/b/a Kuiggluum Kallugvia</v>
          </cell>
          <cell r="C173" t="str">
            <v>KK</v>
          </cell>
          <cell r="D173" t="str">
            <v>Electric</v>
          </cell>
          <cell r="E173" t="str">
            <v>Active</v>
          </cell>
        </row>
        <row r="174">
          <cell r="A174">
            <v>282</v>
          </cell>
          <cell r="B174" t="str">
            <v>City of Palmer</v>
          </cell>
          <cell r="C174" t="str">
            <v>PALMER</v>
          </cell>
          <cell r="D174" t="str">
            <v>Refuse</v>
          </cell>
          <cell r="E174" t="str">
            <v>Active</v>
          </cell>
        </row>
        <row r="175">
          <cell r="A175">
            <v>283</v>
          </cell>
          <cell r="B175" t="str">
            <v>COLVILLE, INC.</v>
          </cell>
          <cell r="C175" t="str">
            <v>Colville</v>
          </cell>
          <cell r="D175" t="str">
            <v>Refuse</v>
          </cell>
          <cell r="E175" t="str">
            <v>Active</v>
          </cell>
        </row>
        <row r="176">
          <cell r="A176">
            <v>284</v>
          </cell>
          <cell r="B176" t="str">
            <v>Municipality of Anchorage</v>
          </cell>
          <cell r="C176" t="str">
            <v>MOA</v>
          </cell>
          <cell r="D176" t="str">
            <v>Refuse</v>
          </cell>
          <cell r="E176" t="str">
            <v>Active</v>
          </cell>
        </row>
        <row r="177">
          <cell r="A177">
            <v>287</v>
          </cell>
          <cell r="B177" t="str">
            <v>GCI Cable, Inc. (Kenai/Soldotna)</v>
          </cell>
          <cell r="C177" t="str">
            <v>GCICI</v>
          </cell>
          <cell r="D177" t="str">
            <v>Cable</v>
          </cell>
          <cell r="E177" t="str">
            <v>Active</v>
          </cell>
        </row>
        <row r="178">
          <cell r="A178">
            <v>289</v>
          </cell>
          <cell r="B178" t="str">
            <v>City of King Cove</v>
          </cell>
          <cell r="C178" t="str">
            <v>KING COVE</v>
          </cell>
          <cell r="D178" t="str">
            <v>Electric</v>
          </cell>
          <cell r="E178" t="str">
            <v>Active</v>
          </cell>
        </row>
        <row r="179">
          <cell r="A179">
            <v>290</v>
          </cell>
          <cell r="B179" t="str">
            <v>Golden Heart Utilities, Inc.</v>
          </cell>
          <cell r="C179" t="str">
            <v>Golden Heart Utilities, Inc.</v>
          </cell>
          <cell r="D179" t="str">
            <v>Sewer</v>
          </cell>
          <cell r="E179" t="str">
            <v>Active</v>
          </cell>
        </row>
        <row r="180">
          <cell r="A180">
            <v>291</v>
          </cell>
          <cell r="B180" t="str">
            <v>CITY OF ATKA</v>
          </cell>
          <cell r="C180" t="str">
            <v>Atka</v>
          </cell>
          <cell r="D180" t="str">
            <v>Electric</v>
          </cell>
          <cell r="E180" t="str">
            <v>Active</v>
          </cell>
        </row>
        <row r="181">
          <cell r="A181">
            <v>292</v>
          </cell>
          <cell r="B181" t="str">
            <v>NORTH COUNTRY TELEPHONE, INC.</v>
          </cell>
          <cell r="C181" t="str">
            <v>NCTI</v>
          </cell>
          <cell r="D181" t="str">
            <v>Telecomm (LEC)</v>
          </cell>
          <cell r="E181" t="str">
            <v>Active</v>
          </cell>
        </row>
        <row r="182">
          <cell r="A182">
            <v>293</v>
          </cell>
          <cell r="B182" t="str">
            <v>City of Akutan</v>
          </cell>
          <cell r="C182" t="str">
            <v>AKUTAN</v>
          </cell>
          <cell r="D182" t="str">
            <v>Electric</v>
          </cell>
          <cell r="E182" t="str">
            <v>Active</v>
          </cell>
        </row>
        <row r="183">
          <cell r="A183">
            <v>295</v>
          </cell>
          <cell r="B183" t="str">
            <v>Prudhoe Communications, Inc.</v>
          </cell>
          <cell r="C183" t="str">
            <v>PCI</v>
          </cell>
          <cell r="D183" t="str">
            <v>Radio Common Carrier</v>
          </cell>
          <cell r="E183" t="str">
            <v>Active</v>
          </cell>
        </row>
        <row r="184">
          <cell r="A184">
            <v>297</v>
          </cell>
          <cell r="B184" t="str">
            <v>City of Chignik</v>
          </cell>
          <cell r="C184" t="str">
            <v>CHIGNIK</v>
          </cell>
          <cell r="D184" t="str">
            <v>Electric</v>
          </cell>
          <cell r="E184" t="str">
            <v>Active</v>
          </cell>
        </row>
        <row r="185">
          <cell r="A185">
            <v>299</v>
          </cell>
          <cell r="B185" t="str">
            <v>City of Thorne Bay</v>
          </cell>
          <cell r="C185" t="str">
            <v>THORNE BAY</v>
          </cell>
          <cell r="D185" t="str">
            <v>Refuse</v>
          </cell>
          <cell r="E185" t="str">
            <v>Active</v>
          </cell>
        </row>
        <row r="186">
          <cell r="A186">
            <v>301</v>
          </cell>
          <cell r="B186" t="str">
            <v>CONOCOPHILLIPS TRANSPORTATION ALASKA, INC.</v>
          </cell>
          <cell r="C186" t="str">
            <v>CPTAI</v>
          </cell>
          <cell r="D186" t="str">
            <v>Pipeline</v>
          </cell>
          <cell r="E186" t="str">
            <v>Active</v>
          </cell>
        </row>
        <row r="187">
          <cell r="A187">
            <v>303</v>
          </cell>
          <cell r="B187" t="str">
            <v>COOK INLET PIPE LINE, LLC</v>
          </cell>
          <cell r="C187" t="str">
            <v>CIPL</v>
          </cell>
          <cell r="D187" t="str">
            <v>Pipeline</v>
          </cell>
          <cell r="E187" t="str">
            <v>Active</v>
          </cell>
        </row>
        <row r="188">
          <cell r="A188">
            <v>304</v>
          </cell>
          <cell r="B188" t="str">
            <v>EXXONMOBIL PIPELINE COMPANY</v>
          </cell>
          <cell r="C188" t="str">
            <v>EXXONMOBIL</v>
          </cell>
          <cell r="D188" t="str">
            <v>Pipeline</v>
          </cell>
          <cell r="E188" t="str">
            <v>Active</v>
          </cell>
        </row>
        <row r="189">
          <cell r="A189">
            <v>305</v>
          </cell>
          <cell r="B189" t="str">
            <v>Mid-Alaska Pipeline, LLC</v>
          </cell>
          <cell r="C189" t="str">
            <v>Mid-Alaska Pipeline, LLC</v>
          </cell>
          <cell r="D189" t="str">
            <v>Pipeline</v>
          </cell>
          <cell r="E189" t="str">
            <v>Active</v>
          </cell>
        </row>
        <row r="190">
          <cell r="A190">
            <v>306</v>
          </cell>
          <cell r="B190" t="str">
            <v>KENAI PIPE LINE COMPANY</v>
          </cell>
          <cell r="C190" t="str">
            <v>KPL</v>
          </cell>
          <cell r="D190" t="str">
            <v>Pipeline</v>
          </cell>
          <cell r="E190" t="str">
            <v>Active</v>
          </cell>
        </row>
        <row r="191">
          <cell r="A191">
            <v>307</v>
          </cell>
          <cell r="B191" t="str">
            <v>KUPARUK TRANSPORTATION COMPANY</v>
          </cell>
          <cell r="C191" t="str">
            <v>KTC</v>
          </cell>
          <cell r="D191" t="str">
            <v>Pipeline</v>
          </cell>
          <cell r="E191" t="str">
            <v>Active</v>
          </cell>
        </row>
        <row r="192">
          <cell r="A192">
            <v>309</v>
          </cell>
          <cell r="B192" t="str">
            <v>TESORO ALASKA PIPELINE COMPANY</v>
          </cell>
          <cell r="C192" t="str">
            <v>TESORO</v>
          </cell>
          <cell r="D192" t="str">
            <v>Pipeline</v>
          </cell>
          <cell r="E192" t="str">
            <v>Active</v>
          </cell>
        </row>
        <row r="193">
          <cell r="A193">
            <v>311</v>
          </cell>
          <cell r="B193" t="str">
            <v>BP PIPELINES (ALASKA) INC.</v>
          </cell>
          <cell r="C193" t="str">
            <v>BP</v>
          </cell>
          <cell r="D193" t="str">
            <v>Pipeline</v>
          </cell>
          <cell r="E193" t="str">
            <v>Active</v>
          </cell>
        </row>
        <row r="194">
          <cell r="A194">
            <v>312</v>
          </cell>
          <cell r="B194" t="str">
            <v>UNOCAL PIPELINE COMPANY</v>
          </cell>
          <cell r="C194" t="str">
            <v>UNOCAL</v>
          </cell>
          <cell r="D194" t="str">
            <v>Pipeline</v>
          </cell>
          <cell r="E194" t="str">
            <v>Active</v>
          </cell>
        </row>
        <row r="195">
          <cell r="A195">
            <v>313</v>
          </cell>
          <cell r="B195" t="str">
            <v>City of Thorne Bay</v>
          </cell>
          <cell r="C195" t="str">
            <v>THORNE BAY</v>
          </cell>
          <cell r="D195" t="str">
            <v>Sewer</v>
          </cell>
          <cell r="E195" t="str">
            <v>Active</v>
          </cell>
        </row>
        <row r="196">
          <cell r="A196">
            <v>314</v>
          </cell>
          <cell r="B196" t="str">
            <v>City of Thorne Bay</v>
          </cell>
          <cell r="C196" t="str">
            <v>THORNE BAY</v>
          </cell>
          <cell r="D196" t="str">
            <v>Water</v>
          </cell>
          <cell r="E196" t="str">
            <v>Active</v>
          </cell>
        </row>
        <row r="197">
          <cell r="A197">
            <v>315</v>
          </cell>
          <cell r="B197" t="str">
            <v>Eyecom, Incorporated</v>
          </cell>
          <cell r="C197" t="str">
            <v>EYECOM</v>
          </cell>
          <cell r="D197" t="str">
            <v>Cable</v>
          </cell>
          <cell r="E197" t="str">
            <v>Active</v>
          </cell>
        </row>
        <row r="198">
          <cell r="A198">
            <v>316</v>
          </cell>
          <cell r="B198" t="str">
            <v>Eyecom, Incorporated</v>
          </cell>
          <cell r="C198" t="str">
            <v>EYECOM</v>
          </cell>
          <cell r="D198" t="str">
            <v>Cable</v>
          </cell>
          <cell r="E198" t="str">
            <v>Active</v>
          </cell>
        </row>
        <row r="199">
          <cell r="A199">
            <v>318</v>
          </cell>
          <cell r="B199" t="str">
            <v>City of Wasilla</v>
          </cell>
          <cell r="C199" t="str">
            <v>WASILLA</v>
          </cell>
          <cell r="D199" t="str">
            <v>Sewer</v>
          </cell>
          <cell r="E199" t="str">
            <v>Active</v>
          </cell>
        </row>
        <row r="200">
          <cell r="A200">
            <v>319</v>
          </cell>
          <cell r="B200" t="str">
            <v>Napakiak Ircinraq Power Company</v>
          </cell>
          <cell r="C200" t="str">
            <v>NIPC</v>
          </cell>
          <cell r="D200" t="str">
            <v>Electric</v>
          </cell>
          <cell r="E200" t="str">
            <v>Active</v>
          </cell>
        </row>
        <row r="201">
          <cell r="A201">
            <v>320</v>
          </cell>
          <cell r="B201" t="str">
            <v>City of Egegik - Electric</v>
          </cell>
          <cell r="C201" t="str">
            <v>EGEGIK</v>
          </cell>
          <cell r="D201" t="str">
            <v>Electric</v>
          </cell>
          <cell r="E201" t="str">
            <v>Active</v>
          </cell>
        </row>
        <row r="202">
          <cell r="A202">
            <v>321</v>
          </cell>
          <cell r="B202" t="str">
            <v>Manokotak Power Company</v>
          </cell>
          <cell r="C202" t="str">
            <v>MPC</v>
          </cell>
          <cell r="D202" t="str">
            <v>Electric</v>
          </cell>
          <cell r="E202" t="str">
            <v>Active</v>
          </cell>
        </row>
        <row r="203">
          <cell r="A203">
            <v>322</v>
          </cell>
          <cell r="B203" t="str">
            <v>Frontier Cable, Inc.</v>
          </cell>
          <cell r="C203" t="str">
            <v>FCI</v>
          </cell>
          <cell r="D203" t="str">
            <v>Cable</v>
          </cell>
          <cell r="E203" t="str">
            <v>Active</v>
          </cell>
        </row>
        <row r="204">
          <cell r="A204">
            <v>323</v>
          </cell>
          <cell r="B204" t="str">
            <v>King Cove Corp.</v>
          </cell>
          <cell r="C204" t="str">
            <v>MT.DUTT</v>
          </cell>
          <cell r="D204" t="str">
            <v>Cable</v>
          </cell>
          <cell r="E204" t="str">
            <v>Active</v>
          </cell>
        </row>
        <row r="205">
          <cell r="A205">
            <v>324</v>
          </cell>
          <cell r="B205" t="str">
            <v>NUSHAGAK ELECTRIC &amp; TELEPHONE COOPERATIVE, INC. (Cable)</v>
          </cell>
          <cell r="D205" t="str">
            <v>Cable</v>
          </cell>
          <cell r="E205" t="str">
            <v>Active</v>
          </cell>
        </row>
        <row r="206">
          <cell r="A206">
            <v>327</v>
          </cell>
          <cell r="B206" t="str">
            <v>BOROUGH, KETCHIKAN GATEWAY</v>
          </cell>
          <cell r="C206" t="str">
            <v>KGB</v>
          </cell>
          <cell r="D206" t="str">
            <v>Sewer</v>
          </cell>
          <cell r="E206" t="str">
            <v>Active</v>
          </cell>
        </row>
        <row r="207">
          <cell r="A207">
            <v>328</v>
          </cell>
          <cell r="B207" t="str">
            <v>BOROUGH, NORTH SLOPE</v>
          </cell>
          <cell r="C207" t="str">
            <v>NSB</v>
          </cell>
          <cell r="D207" t="str">
            <v>Water</v>
          </cell>
          <cell r="E207" t="str">
            <v>Active</v>
          </cell>
        </row>
        <row r="208">
          <cell r="A208">
            <v>329</v>
          </cell>
          <cell r="B208" t="str">
            <v>MILNE POINT PIPELINE, LLC (oil)</v>
          </cell>
          <cell r="C208" t="str">
            <v>MPPLLC</v>
          </cell>
          <cell r="D208" t="str">
            <v>Pipeline</v>
          </cell>
          <cell r="E208" t="str">
            <v>Active</v>
          </cell>
        </row>
        <row r="209">
          <cell r="A209">
            <v>330</v>
          </cell>
          <cell r="B209" t="str">
            <v>Levelock Electric Cooperative, Inc.</v>
          </cell>
          <cell r="C209" t="str">
            <v>LECI</v>
          </cell>
          <cell r="D209" t="str">
            <v>Electric</v>
          </cell>
          <cell r="E209" t="str">
            <v>Active</v>
          </cell>
        </row>
        <row r="210">
          <cell r="A210">
            <v>331</v>
          </cell>
          <cell r="B210" t="str">
            <v>PETERSBURG, CITY OF</v>
          </cell>
          <cell r="C210" t="str">
            <v>PETERSBURG</v>
          </cell>
          <cell r="D210" t="str">
            <v>Refuse</v>
          </cell>
          <cell r="E210" t="str">
            <v>Active</v>
          </cell>
        </row>
        <row r="211">
          <cell r="A211">
            <v>332</v>
          </cell>
          <cell r="B211" t="str">
            <v>Hughes Power &amp; Light Company</v>
          </cell>
          <cell r="C211" t="str">
            <v>HPLC</v>
          </cell>
          <cell r="D211" t="str">
            <v>Electric</v>
          </cell>
          <cell r="E211" t="str">
            <v>Active</v>
          </cell>
        </row>
        <row r="212">
          <cell r="A212">
            <v>333</v>
          </cell>
          <cell r="B212" t="str">
            <v>City of Fort Yukon</v>
          </cell>
          <cell r="C212" t="str">
            <v>FORT YUKON</v>
          </cell>
          <cell r="D212" t="str">
            <v>Water</v>
          </cell>
          <cell r="E212" t="str">
            <v>Active</v>
          </cell>
        </row>
        <row r="213">
          <cell r="A213">
            <v>334</v>
          </cell>
          <cell r="B213" t="str">
            <v>OLIKTOK PIPELINE COMPANY</v>
          </cell>
          <cell r="C213" t="str">
            <v>OLIKTOK</v>
          </cell>
          <cell r="D213" t="str">
            <v>Pipeline</v>
          </cell>
          <cell r="E213" t="str">
            <v>Active</v>
          </cell>
        </row>
        <row r="214">
          <cell r="A214">
            <v>336</v>
          </cell>
          <cell r="B214" t="str">
            <v>GCI CABLE, INC.</v>
          </cell>
          <cell r="C214" t="str">
            <v>ACC</v>
          </cell>
          <cell r="D214" t="str">
            <v>Cable</v>
          </cell>
          <cell r="E214" t="str">
            <v>Active</v>
          </cell>
        </row>
        <row r="215">
          <cell r="A215">
            <v>337</v>
          </cell>
          <cell r="B215" t="str">
            <v>Atmautluak Joint Utilities</v>
          </cell>
          <cell r="C215" t="str">
            <v>AJU</v>
          </cell>
          <cell r="D215" t="str">
            <v>Electric</v>
          </cell>
          <cell r="E215" t="str">
            <v>Active</v>
          </cell>
        </row>
        <row r="216">
          <cell r="A216">
            <v>337</v>
          </cell>
          <cell r="B216" t="str">
            <v>Atmautluak Joint Utilities</v>
          </cell>
          <cell r="C216" t="str">
            <v>Atmautluak Tribal Utilities</v>
          </cell>
          <cell r="D216" t="str">
            <v>Electric</v>
          </cell>
          <cell r="E216" t="str">
            <v>Active</v>
          </cell>
        </row>
        <row r="217">
          <cell r="A217">
            <v>338</v>
          </cell>
          <cell r="B217" t="str">
            <v>BOROUGH, NORTH SLOPE</v>
          </cell>
          <cell r="C217" t="str">
            <v>NSB</v>
          </cell>
          <cell r="D217" t="str">
            <v>Sewer</v>
          </cell>
          <cell r="E217" t="str">
            <v>Active</v>
          </cell>
        </row>
        <row r="218">
          <cell r="A218">
            <v>339</v>
          </cell>
          <cell r="B218" t="str">
            <v>City of St. Paul-Electric Service</v>
          </cell>
          <cell r="C218" t="str">
            <v>ST. PAUL</v>
          </cell>
          <cell r="D218" t="str">
            <v>Electric</v>
          </cell>
          <cell r="E218" t="str">
            <v>Active</v>
          </cell>
        </row>
        <row r="219">
          <cell r="A219">
            <v>340</v>
          </cell>
          <cell r="B219" t="str">
            <v>Nelson Lagoon Electric Cooperative, Inc.</v>
          </cell>
          <cell r="C219" t="str">
            <v>NLECI</v>
          </cell>
          <cell r="D219" t="str">
            <v>Electric</v>
          </cell>
          <cell r="E219" t="str">
            <v>Active</v>
          </cell>
        </row>
        <row r="220">
          <cell r="A220">
            <v>341</v>
          </cell>
          <cell r="B220" t="str">
            <v>Richard Symons, Jr. and Sheila Symons d/b/a Gold Country Energy</v>
          </cell>
          <cell r="C220" t="str">
            <v>GCE</v>
          </cell>
          <cell r="D220" t="str">
            <v>Electric</v>
          </cell>
          <cell r="E220" t="str">
            <v>Active</v>
          </cell>
        </row>
        <row r="221">
          <cell r="A221">
            <v>343</v>
          </cell>
          <cell r="B221" t="str">
            <v>Middle Kuskokwim Electric Cooperative, Inc.</v>
          </cell>
          <cell r="C221" t="str">
            <v>MKEC</v>
          </cell>
          <cell r="D221" t="str">
            <v>Electric</v>
          </cell>
          <cell r="E221" t="str">
            <v>Active</v>
          </cell>
        </row>
        <row r="222">
          <cell r="A222">
            <v>344</v>
          </cell>
          <cell r="B222" t="str">
            <v>Tuntutuliak Community Services Association, Inc.</v>
          </cell>
          <cell r="C222" t="str">
            <v>TCSA</v>
          </cell>
          <cell r="D222" t="str">
            <v>Electric</v>
          </cell>
          <cell r="E222" t="str">
            <v>Active</v>
          </cell>
        </row>
        <row r="223">
          <cell r="A223">
            <v>345</v>
          </cell>
          <cell r="B223" t="str">
            <v>Alaska Electric Generation &amp; Transmission Cooperative, Inc.</v>
          </cell>
          <cell r="C223" t="str">
            <v>AEG&amp;T</v>
          </cell>
          <cell r="D223" t="str">
            <v>Electric</v>
          </cell>
          <cell r="E223" t="str">
            <v>Active</v>
          </cell>
        </row>
        <row r="224">
          <cell r="A224">
            <v>347</v>
          </cell>
          <cell r="B224" t="str">
            <v>Bay Cablevision, Inc.</v>
          </cell>
          <cell r="C224" t="str">
            <v>BCI</v>
          </cell>
          <cell r="D224" t="str">
            <v>Cable</v>
          </cell>
          <cell r="E224" t="str">
            <v>Active</v>
          </cell>
        </row>
        <row r="225">
          <cell r="A225">
            <v>348</v>
          </cell>
          <cell r="B225" t="str">
            <v>South Central Radar &amp; Communications</v>
          </cell>
          <cell r="C225" t="str">
            <v>SCRC</v>
          </cell>
          <cell r="D225" t="str">
            <v>Radio Common Carrier</v>
          </cell>
          <cell r="E225" t="str">
            <v>Active</v>
          </cell>
        </row>
        <row r="226">
          <cell r="A226">
            <v>349</v>
          </cell>
          <cell r="B226" t="str">
            <v>Ronald N. Choate d/b/a Aniak Disposal Service</v>
          </cell>
          <cell r="C226" t="str">
            <v>ADS</v>
          </cell>
          <cell r="D226" t="str">
            <v>Refuse</v>
          </cell>
          <cell r="E226" t="str">
            <v>Active</v>
          </cell>
        </row>
        <row r="227">
          <cell r="A227">
            <v>350</v>
          </cell>
          <cell r="B227" t="str">
            <v>SUMMIT TELEPHONE &amp; TELEGRAPH COMPANY OF ALASKA , INC. D/B/A SUMMIT TELEPHONE COMPANY, INC.</v>
          </cell>
          <cell r="C227" t="str">
            <v>Summit</v>
          </cell>
          <cell r="D227" t="str">
            <v>Telecomm (LEC)</v>
          </cell>
          <cell r="E227" t="str">
            <v>Active</v>
          </cell>
        </row>
        <row r="228">
          <cell r="A228">
            <v>351</v>
          </cell>
          <cell r="B228" t="str">
            <v>City of Nenana</v>
          </cell>
          <cell r="C228" t="str">
            <v>NENANA</v>
          </cell>
          <cell r="D228" t="str">
            <v>Water</v>
          </cell>
          <cell r="E228" t="str">
            <v>Active</v>
          </cell>
        </row>
        <row r="229">
          <cell r="A229">
            <v>352</v>
          </cell>
          <cell r="B229" t="str">
            <v>City of Nenana</v>
          </cell>
          <cell r="C229" t="str">
            <v>NENANA</v>
          </cell>
          <cell r="D229" t="str">
            <v>Sewer</v>
          </cell>
          <cell r="E229" t="str">
            <v>Active</v>
          </cell>
        </row>
        <row r="230">
          <cell r="A230">
            <v>353</v>
          </cell>
          <cell r="B230" t="str">
            <v>City of Larsen Bay</v>
          </cell>
          <cell r="C230" t="str">
            <v>LARSEN BAY</v>
          </cell>
          <cell r="D230" t="str">
            <v>Electric</v>
          </cell>
          <cell r="E230" t="str">
            <v>Active</v>
          </cell>
        </row>
        <row r="231">
          <cell r="A231">
            <v>354</v>
          </cell>
          <cell r="B231" t="str">
            <v>City of Galena</v>
          </cell>
          <cell r="C231" t="str">
            <v>GALENA</v>
          </cell>
          <cell r="D231" t="str">
            <v>Water</v>
          </cell>
          <cell r="E231" t="str">
            <v>Active</v>
          </cell>
        </row>
        <row r="232">
          <cell r="A232">
            <v>355</v>
          </cell>
          <cell r="B232" t="str">
            <v>City of Galena</v>
          </cell>
          <cell r="C232" t="str">
            <v>GALENA</v>
          </cell>
          <cell r="D232" t="str">
            <v>Sewer</v>
          </cell>
          <cell r="E232" t="str">
            <v>Active</v>
          </cell>
        </row>
        <row r="233">
          <cell r="A233">
            <v>356</v>
          </cell>
          <cell r="B233" t="str">
            <v>EAGLE UTILITIES, INC.</v>
          </cell>
          <cell r="C233" t="str">
            <v>EAGLE</v>
          </cell>
          <cell r="D233" t="str">
            <v>Water</v>
          </cell>
          <cell r="E233" t="str">
            <v>Active</v>
          </cell>
        </row>
        <row r="234">
          <cell r="A234">
            <v>357</v>
          </cell>
          <cell r="B234" t="str">
            <v>City of Ouzinkie</v>
          </cell>
          <cell r="C234" t="str">
            <v>OUZINKIE</v>
          </cell>
          <cell r="D234" t="str">
            <v>Electric</v>
          </cell>
          <cell r="E234" t="str">
            <v>Active</v>
          </cell>
        </row>
        <row r="235">
          <cell r="A235">
            <v>358</v>
          </cell>
          <cell r="B235" t="str">
            <v>POTTER CREEK WATER COMPANY</v>
          </cell>
          <cell r="C235" t="str">
            <v>PCWC</v>
          </cell>
          <cell r="D235" t="str">
            <v>Water</v>
          </cell>
          <cell r="E235" t="str">
            <v>Active</v>
          </cell>
        </row>
        <row r="236">
          <cell r="A236">
            <v>359</v>
          </cell>
          <cell r="B236" t="str">
            <v>ACS OF THE NORTHLAND, LLC D/B/A ALASKA COMMUNICATIONS SYSTEMS, ALASKA COMMUNICATIONS, ACS LOCAL SERVICE, AND ACS</v>
          </cell>
          <cell r="C236" t="str">
            <v>ACS-N</v>
          </cell>
          <cell r="D236" t="str">
            <v>Telecomm (LEC)</v>
          </cell>
          <cell r="E236" t="str">
            <v>Active</v>
          </cell>
        </row>
        <row r="237">
          <cell r="A237">
            <v>360</v>
          </cell>
          <cell r="B237" t="str">
            <v>City of Clarks Point d/b/a Clarks Point Electric Utility</v>
          </cell>
          <cell r="C237" t="str">
            <v>City of Clarks Point</v>
          </cell>
          <cell r="D237" t="str">
            <v>Electric</v>
          </cell>
          <cell r="E237" t="str">
            <v>Active</v>
          </cell>
        </row>
        <row r="238">
          <cell r="A238">
            <v>360</v>
          </cell>
          <cell r="B238" t="str">
            <v>City of Clarks Point d/b/a Clarks Point Electric Utility</v>
          </cell>
          <cell r="C238" t="str">
            <v>CLARKS POI</v>
          </cell>
          <cell r="D238" t="str">
            <v>Electric</v>
          </cell>
          <cell r="E238" t="str">
            <v>Active</v>
          </cell>
        </row>
        <row r="239">
          <cell r="A239">
            <v>363</v>
          </cell>
          <cell r="B239" t="str">
            <v>City of Tenakee Springs d/b/a Tenakee Springs Electric Utility Department</v>
          </cell>
          <cell r="C239" t="str">
            <v>TENAKEE</v>
          </cell>
          <cell r="D239" t="str">
            <v>Electric</v>
          </cell>
          <cell r="E239" t="str">
            <v>Active</v>
          </cell>
        </row>
        <row r="240">
          <cell r="A240">
            <v>364</v>
          </cell>
          <cell r="B240" t="str">
            <v>City of Ruby</v>
          </cell>
          <cell r="C240" t="str">
            <v>RUBY</v>
          </cell>
          <cell r="D240" t="str">
            <v>Electric</v>
          </cell>
          <cell r="E240" t="str">
            <v>Active</v>
          </cell>
        </row>
        <row r="241">
          <cell r="A241">
            <v>365</v>
          </cell>
          <cell r="B241" t="str">
            <v>Naterkaq Light Plant</v>
          </cell>
          <cell r="C241" t="str">
            <v>NATERKAQ</v>
          </cell>
          <cell r="D241" t="str">
            <v>Electric</v>
          </cell>
          <cell r="E241" t="str">
            <v>Active</v>
          </cell>
        </row>
        <row r="242">
          <cell r="A242">
            <v>366</v>
          </cell>
          <cell r="B242" t="str">
            <v>McGrath Broadcasting Company</v>
          </cell>
          <cell r="C242" t="str">
            <v>MBC</v>
          </cell>
          <cell r="D242" t="str">
            <v>Cable</v>
          </cell>
          <cell r="E242" t="str">
            <v>Active</v>
          </cell>
        </row>
        <row r="243">
          <cell r="A243">
            <v>367</v>
          </cell>
          <cell r="B243" t="str">
            <v>GCI Cable, Inc. (Seward)</v>
          </cell>
          <cell r="C243" t="str">
            <v>GCICI</v>
          </cell>
          <cell r="D243" t="str">
            <v>Cable</v>
          </cell>
          <cell r="E243" t="str">
            <v>Active</v>
          </cell>
        </row>
        <row r="244">
          <cell r="A244">
            <v>368</v>
          </cell>
          <cell r="B244" t="str">
            <v>Chitina Electric, Inc.</v>
          </cell>
          <cell r="C244" t="str">
            <v>CEI</v>
          </cell>
          <cell r="D244" t="str">
            <v>Electric</v>
          </cell>
          <cell r="E244" t="str">
            <v>Active</v>
          </cell>
        </row>
        <row r="245">
          <cell r="A245">
            <v>369</v>
          </cell>
          <cell r="B245" t="str">
            <v>Ipnatchiaq Electric Company</v>
          </cell>
          <cell r="C245" t="str">
            <v>IEC</v>
          </cell>
          <cell r="D245" t="str">
            <v>Electric</v>
          </cell>
          <cell r="E245" t="str">
            <v>Active</v>
          </cell>
        </row>
        <row r="246">
          <cell r="A246">
            <v>370</v>
          </cell>
          <cell r="B246" t="str">
            <v>Mike Downs, d/b/a All Alaska Enterprises</v>
          </cell>
          <cell r="C246" t="str">
            <v>AAE</v>
          </cell>
          <cell r="D246" t="str">
            <v>Refuse</v>
          </cell>
          <cell r="E246" t="str">
            <v>Active</v>
          </cell>
        </row>
        <row r="247">
          <cell r="A247">
            <v>371</v>
          </cell>
          <cell r="B247" t="str">
            <v>Matanuska-Susitna Borough</v>
          </cell>
          <cell r="C247" t="str">
            <v>MAT-SU</v>
          </cell>
          <cell r="D247" t="str">
            <v>Refuse</v>
          </cell>
          <cell r="E247" t="str">
            <v>Active</v>
          </cell>
        </row>
        <row r="248">
          <cell r="A248">
            <v>372</v>
          </cell>
          <cell r="B248" t="str">
            <v>Shishmaref Native Corporation</v>
          </cell>
          <cell r="C248" t="str">
            <v>SNC</v>
          </cell>
          <cell r="D248" t="str">
            <v>Cable</v>
          </cell>
          <cell r="E248" t="str">
            <v>Active</v>
          </cell>
        </row>
        <row r="249">
          <cell r="A249">
            <v>373</v>
          </cell>
          <cell r="B249" t="str">
            <v>City of Golovin</v>
          </cell>
          <cell r="C249" t="str">
            <v>GOLOVIN</v>
          </cell>
          <cell r="D249" t="str">
            <v>Electric</v>
          </cell>
          <cell r="E249" t="str">
            <v>Active</v>
          </cell>
        </row>
        <row r="250">
          <cell r="A250">
            <v>374</v>
          </cell>
          <cell r="B250" t="str">
            <v>MACKENZIE REFUSE</v>
          </cell>
          <cell r="C250" t="str">
            <v>MACKENZIE</v>
          </cell>
          <cell r="D250" t="str">
            <v>Refuse</v>
          </cell>
          <cell r="E250" t="str">
            <v>Active</v>
          </cell>
        </row>
        <row r="251">
          <cell r="A251">
            <v>375</v>
          </cell>
          <cell r="B251" t="str">
            <v>Ungusraq Power Company</v>
          </cell>
          <cell r="C251" t="str">
            <v>UPC</v>
          </cell>
          <cell r="D251" t="str">
            <v>Electric</v>
          </cell>
          <cell r="E251" t="str">
            <v>Active</v>
          </cell>
        </row>
        <row r="252">
          <cell r="A252">
            <v>376</v>
          </cell>
          <cell r="B252" t="str">
            <v>Kwig Power Company</v>
          </cell>
          <cell r="C252" t="str">
            <v>KWIG</v>
          </cell>
          <cell r="D252" t="str">
            <v>Electric</v>
          </cell>
          <cell r="E252" t="str">
            <v>Active</v>
          </cell>
        </row>
        <row r="253">
          <cell r="A253">
            <v>378</v>
          </cell>
          <cell r="B253" t="str">
            <v>GCI Cable Inc.</v>
          </cell>
          <cell r="C253" t="str">
            <v>GCICI</v>
          </cell>
          <cell r="D253" t="str">
            <v>Cable</v>
          </cell>
          <cell r="E253" t="str">
            <v>Active</v>
          </cell>
        </row>
        <row r="254">
          <cell r="A254">
            <v>380</v>
          </cell>
          <cell r="B254" t="str">
            <v>Lloyd V. Morris and Associates</v>
          </cell>
          <cell r="C254" t="str">
            <v>LVMA</v>
          </cell>
          <cell r="D254" t="str">
            <v>Radio Common Carrier</v>
          </cell>
          <cell r="E254" t="str">
            <v>Active</v>
          </cell>
        </row>
        <row r="255">
          <cell r="A255">
            <v>382</v>
          </cell>
          <cell r="B255" t="str">
            <v>City of Ketchikan d/b/a Ketchikan Public Utilities</v>
          </cell>
          <cell r="C255" t="str">
            <v>KPU</v>
          </cell>
          <cell r="D255" t="str">
            <v>Radio Common Carrier</v>
          </cell>
          <cell r="E255" t="str">
            <v>Active</v>
          </cell>
        </row>
        <row r="256">
          <cell r="A256">
            <v>383</v>
          </cell>
          <cell r="B256" t="str">
            <v>City of Diomede</v>
          </cell>
          <cell r="C256" t="str">
            <v>City of Diomede</v>
          </cell>
          <cell r="D256" t="str">
            <v>Electric</v>
          </cell>
          <cell r="E256" t="str">
            <v>Active</v>
          </cell>
        </row>
        <row r="257">
          <cell r="A257">
            <v>383</v>
          </cell>
          <cell r="B257" t="str">
            <v>City of Diomede</v>
          </cell>
          <cell r="C257" t="str">
            <v>DIOMEDE</v>
          </cell>
          <cell r="D257" t="str">
            <v>Electric</v>
          </cell>
          <cell r="E257" t="str">
            <v>Active</v>
          </cell>
        </row>
        <row r="258">
          <cell r="A258">
            <v>384</v>
          </cell>
          <cell r="B258" t="str">
            <v>City of Ketchikan</v>
          </cell>
          <cell r="C258" t="str">
            <v>KETCHIKAN</v>
          </cell>
          <cell r="D258" t="str">
            <v>Sewer</v>
          </cell>
          <cell r="E258" t="str">
            <v>Active</v>
          </cell>
        </row>
        <row r="259">
          <cell r="A259">
            <v>384</v>
          </cell>
          <cell r="B259" t="str">
            <v>City of Ketchikan</v>
          </cell>
          <cell r="C259" t="str">
            <v>KPU-LD</v>
          </cell>
          <cell r="D259" t="str">
            <v>Sewer</v>
          </cell>
          <cell r="E259" t="str">
            <v>Active</v>
          </cell>
        </row>
        <row r="260">
          <cell r="A260">
            <v>386</v>
          </cell>
          <cell r="B260" t="str">
            <v>HOME WATER, LLC</v>
          </cell>
          <cell r="C260" t="str">
            <v>Home Water</v>
          </cell>
          <cell r="D260" t="str">
            <v>Water</v>
          </cell>
          <cell r="E260" t="str">
            <v>Active</v>
          </cell>
        </row>
        <row r="261">
          <cell r="A261">
            <v>387</v>
          </cell>
          <cell r="B261" t="str">
            <v>Beluga Environmental Services, Inc.</v>
          </cell>
          <cell r="C261" t="str">
            <v>BESI</v>
          </cell>
          <cell r="D261" t="str">
            <v>Refuse</v>
          </cell>
          <cell r="E261" t="str">
            <v>Active</v>
          </cell>
        </row>
        <row r="262">
          <cell r="A262">
            <v>389</v>
          </cell>
          <cell r="B262" t="str">
            <v>City of McGrath</v>
          </cell>
          <cell r="C262" t="str">
            <v>MCGRATH</v>
          </cell>
          <cell r="D262" t="str">
            <v>Water</v>
          </cell>
          <cell r="E262" t="str">
            <v>Active</v>
          </cell>
        </row>
        <row r="263">
          <cell r="A263">
            <v>391</v>
          </cell>
          <cell r="B263" t="str">
            <v>City of Skagway</v>
          </cell>
          <cell r="C263" t="str">
            <v>SKAGWAY</v>
          </cell>
          <cell r="D263" t="str">
            <v>Refuse</v>
          </cell>
          <cell r="E263" t="str">
            <v>Active</v>
          </cell>
        </row>
        <row r="264">
          <cell r="A264">
            <v>392</v>
          </cell>
          <cell r="B264" t="str">
            <v>ENDICOTT PIPELINE COMPANY</v>
          </cell>
          <cell r="C264" t="str">
            <v>ENDICOTT</v>
          </cell>
          <cell r="D264" t="str">
            <v>Pipeline</v>
          </cell>
          <cell r="E264" t="str">
            <v>Active</v>
          </cell>
        </row>
        <row r="265">
          <cell r="A265">
            <v>394</v>
          </cell>
          <cell r="B265" t="str">
            <v>Takotna Community Association, Inc.</v>
          </cell>
          <cell r="C265" t="str">
            <v>TAKOTNA</v>
          </cell>
          <cell r="D265" t="str">
            <v>Electric</v>
          </cell>
          <cell r="E265" t="str">
            <v>Active</v>
          </cell>
        </row>
        <row r="266">
          <cell r="A266">
            <v>395</v>
          </cell>
          <cell r="B266" t="str">
            <v>Puvurnaq Power Company</v>
          </cell>
          <cell r="C266" t="str">
            <v>PPC</v>
          </cell>
          <cell r="D266" t="str">
            <v>Electric</v>
          </cell>
          <cell r="E266" t="str">
            <v>Active</v>
          </cell>
        </row>
        <row r="267">
          <cell r="A267">
            <v>396</v>
          </cell>
          <cell r="B267" t="str">
            <v>City and Borough of Sitka</v>
          </cell>
          <cell r="C267" t="str">
            <v>SITKA</v>
          </cell>
          <cell r="D267" t="str">
            <v>Refuse</v>
          </cell>
          <cell r="E267" t="str">
            <v>Active</v>
          </cell>
        </row>
        <row r="268">
          <cell r="A268">
            <v>397</v>
          </cell>
          <cell r="B268" t="str">
            <v>City of Unalaska</v>
          </cell>
          <cell r="C268" t="str">
            <v>UNALASKA</v>
          </cell>
          <cell r="D268" t="str">
            <v>Sewer</v>
          </cell>
          <cell r="E268" t="str">
            <v>Active</v>
          </cell>
        </row>
        <row r="269">
          <cell r="A269">
            <v>398</v>
          </cell>
          <cell r="B269" t="str">
            <v>City of Ketchikan</v>
          </cell>
          <cell r="C269" t="str">
            <v>KETCHIKAN</v>
          </cell>
          <cell r="D269" t="str">
            <v>Refuse</v>
          </cell>
          <cell r="E269" t="str">
            <v>Active</v>
          </cell>
        </row>
        <row r="270">
          <cell r="A270">
            <v>398</v>
          </cell>
          <cell r="B270" t="str">
            <v>City of Ketchikan</v>
          </cell>
          <cell r="C270" t="str">
            <v>KPU-LD</v>
          </cell>
          <cell r="D270" t="str">
            <v>Refuse</v>
          </cell>
          <cell r="E270" t="str">
            <v>Active</v>
          </cell>
        </row>
        <row r="271">
          <cell r="A271">
            <v>399</v>
          </cell>
          <cell r="B271" t="str">
            <v>City of Port Heiden</v>
          </cell>
          <cell r="C271" t="str">
            <v>PORT HEIDE</v>
          </cell>
          <cell r="D271" t="str">
            <v>Electric</v>
          </cell>
          <cell r="E271" t="str">
            <v>Active</v>
          </cell>
        </row>
        <row r="272">
          <cell r="A272">
            <v>401</v>
          </cell>
          <cell r="B272" t="str">
            <v>GCI Cable, Inc. (Homer)</v>
          </cell>
          <cell r="C272" t="str">
            <v>GCICI</v>
          </cell>
          <cell r="D272" t="str">
            <v>Cable</v>
          </cell>
          <cell r="E272" t="str">
            <v>Active</v>
          </cell>
        </row>
        <row r="273">
          <cell r="A273">
            <v>406</v>
          </cell>
          <cell r="B273" t="str">
            <v>NORGASCO, INC.</v>
          </cell>
          <cell r="C273" t="str">
            <v>NORGASCO</v>
          </cell>
          <cell r="D273" t="str">
            <v>Natural Gas</v>
          </cell>
          <cell r="E273" t="str">
            <v>Active</v>
          </cell>
        </row>
        <row r="274">
          <cell r="A274">
            <v>408</v>
          </cell>
          <cell r="B274" t="str">
            <v>City of Nunam Iqua d/b/a Nunam Iqua Electric Company</v>
          </cell>
          <cell r="C274" t="str">
            <v>SHELDON</v>
          </cell>
          <cell r="D274" t="str">
            <v>Electric</v>
          </cell>
          <cell r="E274" t="str">
            <v>Active</v>
          </cell>
        </row>
        <row r="275">
          <cell r="A275">
            <v>409</v>
          </cell>
          <cell r="B275" t="str">
            <v>City of White Mountain</v>
          </cell>
          <cell r="C275" t="str">
            <v>WHITE MOUN</v>
          </cell>
          <cell r="D275" t="str">
            <v>Electric</v>
          </cell>
          <cell r="E275" t="str">
            <v>Active</v>
          </cell>
        </row>
        <row r="276">
          <cell r="A276">
            <v>410</v>
          </cell>
          <cell r="B276" t="str">
            <v>City of St. George</v>
          </cell>
          <cell r="C276" t="str">
            <v>ST. GEORGE</v>
          </cell>
          <cell r="D276" t="str">
            <v>Electric</v>
          </cell>
          <cell r="E276" t="str">
            <v>Active</v>
          </cell>
        </row>
        <row r="277">
          <cell r="A277">
            <v>411</v>
          </cell>
          <cell r="B277" t="str">
            <v>Mobile Telecommunications Technologies Corporation</v>
          </cell>
          <cell r="C277" t="str">
            <v>MTEL</v>
          </cell>
          <cell r="D277" t="str">
            <v>Radio Common Carrier</v>
          </cell>
          <cell r="E277" t="str">
            <v>Active</v>
          </cell>
        </row>
        <row r="278">
          <cell r="A278">
            <v>412</v>
          </cell>
          <cell r="B278" t="str">
            <v>Akiachak Native Community Electric Company</v>
          </cell>
          <cell r="C278" t="str">
            <v>ANCEC</v>
          </cell>
          <cell r="D278" t="str">
            <v>Electric</v>
          </cell>
          <cell r="E278" t="str">
            <v>Active</v>
          </cell>
        </row>
        <row r="279">
          <cell r="A279">
            <v>413</v>
          </cell>
          <cell r="B279" t="str">
            <v>Cellular Alaska Partnership</v>
          </cell>
          <cell r="C279" t="str">
            <v>Cellular Alaska Partnership</v>
          </cell>
          <cell r="D279" t="str">
            <v>Telecomm (Wireless)</v>
          </cell>
          <cell r="E279" t="str">
            <v>Active</v>
          </cell>
        </row>
        <row r="280">
          <cell r="A280">
            <v>414</v>
          </cell>
          <cell r="B280" t="str">
            <v>MACTEL CELLULAR SYSTEM; ANCHORAGE MATANUSKA CELLULAR TELEPHONE D/B/A</v>
          </cell>
          <cell r="C280" t="str">
            <v>MACTel</v>
          </cell>
          <cell r="D280" t="str">
            <v>Telecomm (Wireless)</v>
          </cell>
          <cell r="E280" t="str">
            <v>Active</v>
          </cell>
        </row>
        <row r="281">
          <cell r="A281">
            <v>415</v>
          </cell>
          <cell r="B281" t="str">
            <v>City of Cordova</v>
          </cell>
          <cell r="C281" t="str">
            <v>CORDOVA</v>
          </cell>
          <cell r="D281" t="str">
            <v>Refuse</v>
          </cell>
          <cell r="E281" t="str">
            <v>Active</v>
          </cell>
        </row>
        <row r="282">
          <cell r="A282">
            <v>416</v>
          </cell>
          <cell r="B282" t="str">
            <v>City of Nikolai d/b/a Nikolai Light &amp; Power</v>
          </cell>
          <cell r="C282" t="str">
            <v>NIKOLAI</v>
          </cell>
          <cell r="D282" t="str">
            <v>Electric</v>
          </cell>
          <cell r="E282" t="str">
            <v>Active</v>
          </cell>
        </row>
        <row r="283">
          <cell r="A283">
            <v>419</v>
          </cell>
          <cell r="B283" t="str">
            <v>GCI COMMUNICATION CORP. d/b/a GENERAL COMMUNICATION, INC. and d/b/a GCI</v>
          </cell>
          <cell r="C283" t="str">
            <v>GCI</v>
          </cell>
          <cell r="D283" t="str">
            <v>Telecomm (IXC)</v>
          </cell>
          <cell r="E283" t="str">
            <v>Active</v>
          </cell>
        </row>
        <row r="284">
          <cell r="A284">
            <v>420</v>
          </cell>
          <cell r="B284" t="str">
            <v>Beaver Village Electrical Utility</v>
          </cell>
          <cell r="C284" t="str">
            <v>BEAVER</v>
          </cell>
          <cell r="D284" t="str">
            <v>Electric</v>
          </cell>
          <cell r="E284" t="str">
            <v>Active</v>
          </cell>
        </row>
        <row r="285">
          <cell r="A285">
            <v>425</v>
          </cell>
          <cell r="B285" t="str">
            <v>City of Pilot Point</v>
          </cell>
          <cell r="C285" t="str">
            <v>PILOT</v>
          </cell>
          <cell r="D285" t="str">
            <v>Electric</v>
          </cell>
          <cell r="E285" t="str">
            <v>Active</v>
          </cell>
        </row>
        <row r="286">
          <cell r="A286">
            <v>426</v>
          </cell>
          <cell r="B286" t="str">
            <v>Hytek Communications, Inc.</v>
          </cell>
          <cell r="C286" t="str">
            <v>HCI</v>
          </cell>
          <cell r="D286" t="str">
            <v>Cable</v>
          </cell>
          <cell r="E286" t="str">
            <v>Active</v>
          </cell>
        </row>
        <row r="287">
          <cell r="A287">
            <v>427</v>
          </cell>
          <cell r="B287" t="str">
            <v>PACIFIC TELECOM CELLULAR OF ALASKA</v>
          </cell>
          <cell r="C287" t="str">
            <v>PTCA</v>
          </cell>
          <cell r="D287" t="str">
            <v>Telecomm (Wireless)</v>
          </cell>
          <cell r="E287" t="str">
            <v>Active</v>
          </cell>
        </row>
        <row r="288">
          <cell r="A288">
            <v>431</v>
          </cell>
          <cell r="B288" t="str">
            <v>KETCHIKAN GATEWAY BOROUGH D/B/A SHOUP STREET SERVICE AREA</v>
          </cell>
          <cell r="C288" t="str">
            <v>SSSA</v>
          </cell>
          <cell r="D288" t="str">
            <v>Water</v>
          </cell>
          <cell r="E288" t="str">
            <v>Active</v>
          </cell>
        </row>
        <row r="289">
          <cell r="A289">
            <v>432</v>
          </cell>
          <cell r="B289" t="str">
            <v>City of Buckland</v>
          </cell>
          <cell r="C289" t="str">
            <v>BUCKLAND</v>
          </cell>
          <cell r="D289" t="str">
            <v>Electric</v>
          </cell>
          <cell r="E289" t="str">
            <v>Active</v>
          </cell>
        </row>
        <row r="290">
          <cell r="A290">
            <v>434</v>
          </cell>
          <cell r="B290" t="str">
            <v>MATANUSKA-SUSITNA BOROUGH</v>
          </cell>
          <cell r="C290" t="str">
            <v>MAT-SU</v>
          </cell>
          <cell r="D290" t="str">
            <v>Water</v>
          </cell>
          <cell r="E290" t="str">
            <v>Active</v>
          </cell>
        </row>
        <row r="291">
          <cell r="A291">
            <v>435</v>
          </cell>
          <cell r="B291" t="str">
            <v>MATANUSKA-SUSITNA BOROUGH</v>
          </cell>
          <cell r="C291" t="str">
            <v>MAT-SU</v>
          </cell>
          <cell r="D291" t="str">
            <v>Sewer</v>
          </cell>
          <cell r="E291" t="str">
            <v>Active</v>
          </cell>
        </row>
        <row r="292">
          <cell r="A292">
            <v>437</v>
          </cell>
          <cell r="B292" t="str">
            <v>Chignik Lake Electric Utility, Inc.</v>
          </cell>
          <cell r="C292" t="str">
            <v>CLEU</v>
          </cell>
          <cell r="D292" t="str">
            <v>Electric</v>
          </cell>
          <cell r="E292" t="str">
            <v>Active</v>
          </cell>
        </row>
        <row r="293">
          <cell r="A293">
            <v>438</v>
          </cell>
          <cell r="B293" t="str">
            <v>City of Kotlik Cable Television Utility</v>
          </cell>
          <cell r="C293" t="str">
            <v>KOTLIK</v>
          </cell>
          <cell r="D293" t="str">
            <v>Cable</v>
          </cell>
          <cell r="E293" t="str">
            <v>Active</v>
          </cell>
        </row>
        <row r="294">
          <cell r="A294">
            <v>439</v>
          </cell>
          <cell r="B294" t="str">
            <v>City of Coffman Cove</v>
          </cell>
          <cell r="C294" t="str">
            <v>COFFMAN CO</v>
          </cell>
          <cell r="D294" t="str">
            <v>Cable</v>
          </cell>
          <cell r="E294" t="str">
            <v>Active</v>
          </cell>
        </row>
        <row r="295">
          <cell r="A295">
            <v>442</v>
          </cell>
          <cell r="B295" t="str">
            <v>City of False Pass</v>
          </cell>
          <cell r="C295" t="str">
            <v>FALSE PASS</v>
          </cell>
          <cell r="D295" t="str">
            <v>Electric</v>
          </cell>
          <cell r="E295" t="str">
            <v>Active</v>
          </cell>
        </row>
        <row r="296">
          <cell r="A296">
            <v>446</v>
          </cell>
          <cell r="B296" t="str">
            <v>Kipnuk Light Plant</v>
          </cell>
          <cell r="C296" t="str">
            <v>KIPNUK</v>
          </cell>
          <cell r="D296" t="str">
            <v>Electric</v>
          </cell>
          <cell r="E296" t="str">
            <v>Active</v>
          </cell>
        </row>
        <row r="297">
          <cell r="A297">
            <v>447</v>
          </cell>
          <cell r="B297" t="str">
            <v>Tanalian Electric Cooperative, Inc.</v>
          </cell>
          <cell r="C297" t="str">
            <v>TECI</v>
          </cell>
          <cell r="D297" t="str">
            <v>Electric</v>
          </cell>
          <cell r="E297" t="str">
            <v>Active</v>
          </cell>
        </row>
        <row r="298">
          <cell r="A298">
            <v>449</v>
          </cell>
          <cell r="B298" t="str">
            <v>City of Akhiok</v>
          </cell>
          <cell r="C298" t="str">
            <v>AKHIOK</v>
          </cell>
          <cell r="D298" t="str">
            <v>Electric</v>
          </cell>
          <cell r="E298" t="str">
            <v>Active</v>
          </cell>
        </row>
        <row r="299">
          <cell r="A299">
            <v>450</v>
          </cell>
          <cell r="B299" t="str">
            <v>Hytek Communications, Inc.</v>
          </cell>
          <cell r="C299" t="str">
            <v>HCI</v>
          </cell>
          <cell r="D299" t="str">
            <v>Cable</v>
          </cell>
          <cell r="E299" t="str">
            <v>Active</v>
          </cell>
        </row>
        <row r="300">
          <cell r="A300">
            <v>452</v>
          </cell>
          <cell r="B300" t="str">
            <v>UNIVERSITY OF ALASKA FAIRBANKS</v>
          </cell>
          <cell r="C300" t="str">
            <v>UAF</v>
          </cell>
          <cell r="D300" t="str">
            <v>Telecomm (IXC)</v>
          </cell>
          <cell r="E300" t="str">
            <v>Active</v>
          </cell>
        </row>
        <row r="301">
          <cell r="A301">
            <v>453</v>
          </cell>
          <cell r="B301" t="str">
            <v>WORLD TELECOM GROUP, INC.</v>
          </cell>
          <cell r="C301" t="str">
            <v>WTG</v>
          </cell>
          <cell r="D301" t="str">
            <v>Telecomm (IXC)</v>
          </cell>
          <cell r="E301" t="str">
            <v>Active</v>
          </cell>
        </row>
        <row r="302">
          <cell r="A302">
            <v>454</v>
          </cell>
          <cell r="B302" t="str">
            <v>RAVEN REFUSE</v>
          </cell>
          <cell r="C302" t="str">
            <v>RAVEN</v>
          </cell>
          <cell r="D302" t="str">
            <v>Refuse</v>
          </cell>
          <cell r="E302" t="str">
            <v>Active</v>
          </cell>
        </row>
        <row r="303">
          <cell r="A303">
            <v>455</v>
          </cell>
          <cell r="B303" t="str">
            <v>INTERNATIONAL TELECOM, INC.</v>
          </cell>
          <cell r="C303" t="str">
            <v>ITI</v>
          </cell>
          <cell r="D303" t="str">
            <v>Telecomm (IXC)</v>
          </cell>
          <cell r="E303" t="str">
            <v>Active</v>
          </cell>
        </row>
        <row r="304">
          <cell r="A304">
            <v>458</v>
          </cell>
          <cell r="B304" t="str">
            <v>MCI COMMUNICATIONS SERVICES, INC. D/B/A VERIZON BUSINESS SERVICES</v>
          </cell>
          <cell r="C304" t="str">
            <v>VBS</v>
          </cell>
          <cell r="D304" t="str">
            <v>Telecomm (IXC)</v>
          </cell>
          <cell r="E304" t="str">
            <v>Active</v>
          </cell>
        </row>
        <row r="305">
          <cell r="A305">
            <v>460</v>
          </cell>
          <cell r="B305" t="str">
            <v>City of Saint Paul</v>
          </cell>
          <cell r="C305" t="str">
            <v>ST. PAUL</v>
          </cell>
          <cell r="D305" t="str">
            <v>Water</v>
          </cell>
          <cell r="E305" t="str">
            <v>Active</v>
          </cell>
        </row>
        <row r="306">
          <cell r="A306">
            <v>461</v>
          </cell>
          <cell r="B306" t="str">
            <v>SECURUS TECHNOLOGIES, INC.</v>
          </cell>
          <cell r="C306" t="str">
            <v>Securus</v>
          </cell>
          <cell r="D306" t="str">
            <v>Telecomm (IXC)</v>
          </cell>
          <cell r="E306" t="str">
            <v>Active</v>
          </cell>
        </row>
        <row r="307">
          <cell r="A307">
            <v>463</v>
          </cell>
          <cell r="B307" t="str">
            <v>CIRCLE TELEPHONE and ELECTRIC, LLC</v>
          </cell>
          <cell r="C307" t="str">
            <v>CTE</v>
          </cell>
          <cell r="D307" t="str">
            <v>Telecomm (LEC)</v>
          </cell>
          <cell r="E307" t="str">
            <v>Active</v>
          </cell>
        </row>
        <row r="308">
          <cell r="A308">
            <v>465</v>
          </cell>
          <cell r="B308" t="str">
            <v>TALKEETNA REFUSE</v>
          </cell>
          <cell r="C308" t="str">
            <v>TR</v>
          </cell>
          <cell r="D308" t="str">
            <v>Refuse</v>
          </cell>
          <cell r="E308" t="str">
            <v>Active</v>
          </cell>
        </row>
        <row r="309">
          <cell r="A309">
            <v>472</v>
          </cell>
          <cell r="B309" t="str">
            <v>ONE CALL COMMUNICATION, INC.</v>
          </cell>
          <cell r="C309" t="str">
            <v>ONE CALL</v>
          </cell>
          <cell r="D309" t="str">
            <v>Telecomm (IXC)</v>
          </cell>
          <cell r="E309" t="str">
            <v>Active</v>
          </cell>
        </row>
        <row r="310">
          <cell r="A310">
            <v>474</v>
          </cell>
          <cell r="B310" t="str">
            <v>AMERICAN FREEDOM NETWORK;JD SERVICES, INC. D/B/A</v>
          </cell>
          <cell r="C310" t="str">
            <v>JD Services</v>
          </cell>
          <cell r="D310" t="str">
            <v>Telecomm (IXC)</v>
          </cell>
          <cell r="E310" t="str">
            <v>Active</v>
          </cell>
        </row>
        <row r="311">
          <cell r="A311">
            <v>475</v>
          </cell>
          <cell r="B311" t="str">
            <v>AMERICAN EXPRESS TELECOM, INC.</v>
          </cell>
          <cell r="C311" t="str">
            <v>AETI</v>
          </cell>
          <cell r="D311" t="str">
            <v>Telecomm (IXC)</v>
          </cell>
          <cell r="E311" t="str">
            <v>Active</v>
          </cell>
        </row>
        <row r="312">
          <cell r="A312">
            <v>476</v>
          </cell>
          <cell r="B312" t="str">
            <v>ACS LONG DISTANCE, LLC d/b/a ALASKA COMMUNICATIONS SYSTEMS, ALASKA COMMUNICATIONS, ACS LONG DISTANCE, AND ACS</v>
          </cell>
          <cell r="C312" t="str">
            <v>ACS-LD</v>
          </cell>
          <cell r="D312" t="str">
            <v>Telecomm (IXC)</v>
          </cell>
          <cell r="E312" t="str">
            <v>Active</v>
          </cell>
        </row>
        <row r="313">
          <cell r="A313">
            <v>481</v>
          </cell>
          <cell r="B313" t="str">
            <v>SKYTALKWEST</v>
          </cell>
          <cell r="C313" t="str">
            <v>STW</v>
          </cell>
          <cell r="D313" t="str">
            <v>Telecomm (PPTP)</v>
          </cell>
          <cell r="E313" t="str">
            <v>Active</v>
          </cell>
        </row>
        <row r="314">
          <cell r="A314">
            <v>483</v>
          </cell>
          <cell r="B314" t="str">
            <v>City of Egegik - Sewer</v>
          </cell>
          <cell r="C314" t="str">
            <v>EGEGIK</v>
          </cell>
          <cell r="D314" t="str">
            <v>Sewer</v>
          </cell>
          <cell r="E314" t="str">
            <v>Active</v>
          </cell>
        </row>
        <row r="315">
          <cell r="A315">
            <v>484</v>
          </cell>
          <cell r="B315" t="str">
            <v>City of Egegik - Water</v>
          </cell>
          <cell r="C315" t="str">
            <v>EGEGIK</v>
          </cell>
          <cell r="D315" t="str">
            <v>Water</v>
          </cell>
          <cell r="E315" t="str">
            <v>Active</v>
          </cell>
        </row>
        <row r="316">
          <cell r="A316">
            <v>486</v>
          </cell>
          <cell r="B316" t="str">
            <v>NORTHWEST COMMUNICATIONS, INC.; AUTOMATED INFORMATION MGMT SYSTEMS D/B/A</v>
          </cell>
          <cell r="C316" t="str">
            <v>NORTHWEST</v>
          </cell>
          <cell r="D316" t="str">
            <v>Telecomm (IXC)</v>
          </cell>
          <cell r="E316" t="str">
            <v>Active</v>
          </cell>
        </row>
        <row r="317">
          <cell r="A317">
            <v>487</v>
          </cell>
          <cell r="B317" t="str">
            <v>TELALASKA LONG DISTANCE, INC. D/B/A TELALASKA</v>
          </cell>
          <cell r="C317" t="str">
            <v>TELALASKA</v>
          </cell>
          <cell r="D317" t="str">
            <v>Telecomm (IXC)</v>
          </cell>
          <cell r="E317" t="str">
            <v>Active</v>
          </cell>
        </row>
        <row r="318">
          <cell r="A318">
            <v>489</v>
          </cell>
          <cell r="B318" t="str">
            <v>GCI COMMUNICATIONS CORP. d/b/a GENERAL COMMUNICATION, INC., d/b/a GCI</v>
          </cell>
          <cell r="C318" t="str">
            <v>GCI</v>
          </cell>
          <cell r="D318" t="str">
            <v>Telecomm (LEC)</v>
          </cell>
          <cell r="E318" t="str">
            <v>Active</v>
          </cell>
        </row>
        <row r="319">
          <cell r="A319">
            <v>490</v>
          </cell>
          <cell r="B319" t="str">
            <v>FEDERAL TRANSTEL, INC.</v>
          </cell>
          <cell r="C319" t="str">
            <v>FTT</v>
          </cell>
          <cell r="D319" t="str">
            <v>Telecomm (IXC)</v>
          </cell>
          <cell r="E319" t="str">
            <v>Active</v>
          </cell>
        </row>
        <row r="320">
          <cell r="A320">
            <v>492</v>
          </cell>
          <cell r="B320" t="str">
            <v>City of King Cove</v>
          </cell>
          <cell r="C320" t="str">
            <v>KING COVE</v>
          </cell>
          <cell r="D320" t="str">
            <v>Water</v>
          </cell>
          <cell r="E320" t="str">
            <v>Active</v>
          </cell>
        </row>
        <row r="321">
          <cell r="A321">
            <v>493</v>
          </cell>
          <cell r="B321" t="str">
            <v>City of King Cove</v>
          </cell>
          <cell r="C321" t="str">
            <v>KING COVE</v>
          </cell>
          <cell r="D321" t="str">
            <v>Sewer</v>
          </cell>
          <cell r="E321" t="str">
            <v>Active</v>
          </cell>
        </row>
        <row r="322">
          <cell r="A322">
            <v>494</v>
          </cell>
          <cell r="B322" t="str">
            <v>INTERNATIONAL TELECOM, INC.</v>
          </cell>
          <cell r="C322" t="str">
            <v>ITI</v>
          </cell>
          <cell r="D322" t="str">
            <v>Telecomm (PPTP)</v>
          </cell>
          <cell r="E322" t="str">
            <v>Active</v>
          </cell>
        </row>
        <row r="323">
          <cell r="A323">
            <v>496</v>
          </cell>
          <cell r="B323" t="str">
            <v>GENERAL COMMUNICATION, INC. AND GCI;GCI COMMUNICATION CORP. D/B/A</v>
          </cell>
          <cell r="C323" t="str">
            <v>GCI</v>
          </cell>
          <cell r="D323" t="str">
            <v>Telecomm (PPTP)</v>
          </cell>
          <cell r="E323" t="str">
            <v>Active</v>
          </cell>
        </row>
        <row r="324">
          <cell r="A324">
            <v>497</v>
          </cell>
          <cell r="B324" t="str">
            <v>DANLOR COMMUICATIONS, INC.</v>
          </cell>
          <cell r="C324" t="str">
            <v>DCI</v>
          </cell>
          <cell r="D324" t="str">
            <v>Telecomm (PPTP)</v>
          </cell>
          <cell r="E324" t="str">
            <v>Active</v>
          </cell>
        </row>
        <row r="325">
          <cell r="A325">
            <v>499</v>
          </cell>
          <cell r="B325" t="str">
            <v>No Information Available - No Entity</v>
          </cell>
          <cell r="C325" t="str">
            <v>NIA</v>
          </cell>
          <cell r="D325" t="str">
            <v>Utility type not set</v>
          </cell>
          <cell r="E325" t="str">
            <v>Active</v>
          </cell>
        </row>
        <row r="326">
          <cell r="A326">
            <v>500</v>
          </cell>
          <cell r="B326" t="str">
            <v>ALASKA PAYPHONE</v>
          </cell>
          <cell r="C326" t="str">
            <v>ALASKA PAY</v>
          </cell>
          <cell r="D326" t="str">
            <v>Telecomm (PPTP)</v>
          </cell>
          <cell r="E326" t="str">
            <v>Active</v>
          </cell>
        </row>
        <row r="327">
          <cell r="A327">
            <v>501</v>
          </cell>
          <cell r="B327" t="str">
            <v>LEXCOM TELECOMMUNICATIONS</v>
          </cell>
          <cell r="C327" t="str">
            <v>LEXCOM</v>
          </cell>
          <cell r="D327" t="str">
            <v>Telecomm (PPTP)</v>
          </cell>
          <cell r="E327" t="str">
            <v>Active</v>
          </cell>
        </row>
        <row r="328">
          <cell r="A328">
            <v>502</v>
          </cell>
          <cell r="B328" t="str">
            <v>Alaska Waste-Denali, LLC</v>
          </cell>
          <cell r="C328" t="str">
            <v>Alaska Waste-Denali, LLC</v>
          </cell>
          <cell r="D328" t="str">
            <v>Refuse</v>
          </cell>
          <cell r="E328" t="str">
            <v>Active</v>
          </cell>
        </row>
        <row r="329">
          <cell r="A329">
            <v>505</v>
          </cell>
          <cell r="B329" t="str">
            <v>MTA Communications, LLC d/b/a MTA Long Distance</v>
          </cell>
          <cell r="C329" t="str">
            <v>MTALD</v>
          </cell>
          <cell r="D329" t="str">
            <v>Telecomm (IXC)</v>
          </cell>
          <cell r="E329" t="str">
            <v>Active</v>
          </cell>
        </row>
        <row r="330">
          <cell r="A330">
            <v>505</v>
          </cell>
          <cell r="B330" t="str">
            <v>MTA Communications, LLC d/b/a MTA Long Distance</v>
          </cell>
          <cell r="C330" t="str">
            <v>MTA Communications, LLC</v>
          </cell>
          <cell r="D330" t="str">
            <v>Telecomm (IXC)</v>
          </cell>
          <cell r="E330" t="str">
            <v>Active</v>
          </cell>
        </row>
        <row r="331">
          <cell r="A331">
            <v>506</v>
          </cell>
          <cell r="B331" t="str">
            <v>Alaska Payphone</v>
          </cell>
          <cell r="C331" t="str">
            <v>ALASKA PAY</v>
          </cell>
          <cell r="D331" t="str">
            <v>Telecomm (PPTP)</v>
          </cell>
          <cell r="E331" t="str">
            <v>Active</v>
          </cell>
        </row>
        <row r="332">
          <cell r="A332">
            <v>507</v>
          </cell>
          <cell r="B332" t="str">
            <v>MAIL CACHE, INC.</v>
          </cell>
          <cell r="C332" t="str">
            <v>Mail Cache</v>
          </cell>
          <cell r="D332" t="str">
            <v>Telecomm (PPTP)</v>
          </cell>
          <cell r="E332" t="str">
            <v>Active</v>
          </cell>
        </row>
        <row r="333">
          <cell r="A333">
            <v>511</v>
          </cell>
          <cell r="B333" t="str">
            <v>OTZ TELECOMMUNICATIONS, LLC</v>
          </cell>
          <cell r="C333" t="str">
            <v>OTZ LLC</v>
          </cell>
          <cell r="D333" t="str">
            <v>Telecomm (IXC)</v>
          </cell>
          <cell r="E333" t="str">
            <v>Active</v>
          </cell>
        </row>
        <row r="334">
          <cell r="A334">
            <v>512</v>
          </cell>
          <cell r="B334" t="str">
            <v>CROSSROADS LOUNGE;DONALD P. SKEWIS D/B/A</v>
          </cell>
          <cell r="C334" t="str">
            <v>CROSSROADS</v>
          </cell>
          <cell r="D334" t="str">
            <v>Telecomm (PPTP)</v>
          </cell>
          <cell r="E334" t="str">
            <v>Active</v>
          </cell>
        </row>
        <row r="335">
          <cell r="A335">
            <v>513</v>
          </cell>
          <cell r="B335" t="str">
            <v>ACS OF ANCHORAGE, LLC D/B/A ALASKA COMMUNICATIONS SYSTEMS, ALASKA COMMUNICATIONS, ACS LOCAL SERVICE, AND ACS</v>
          </cell>
          <cell r="C335" t="str">
            <v>ACS-AN</v>
          </cell>
          <cell r="D335" t="str">
            <v>Telecomm (PPTP)</v>
          </cell>
          <cell r="E335" t="str">
            <v>Active</v>
          </cell>
        </row>
        <row r="336">
          <cell r="A336">
            <v>514</v>
          </cell>
          <cell r="B336" t="str">
            <v>FAIRBANKS NATURAL GAS, LLC</v>
          </cell>
          <cell r="C336" t="str">
            <v>FNG</v>
          </cell>
          <cell r="D336" t="str">
            <v>Natural Gas</v>
          </cell>
          <cell r="E336" t="str">
            <v>Active</v>
          </cell>
        </row>
        <row r="337">
          <cell r="A337">
            <v>516</v>
          </cell>
          <cell r="B337" t="str">
            <v>AP&amp;T LONG DISTANCE, INC.</v>
          </cell>
          <cell r="C337" t="str">
            <v>AP&amp;T-LD</v>
          </cell>
          <cell r="D337" t="str">
            <v>Telecomm (IXC)</v>
          </cell>
          <cell r="E337" t="str">
            <v>Active</v>
          </cell>
        </row>
        <row r="338">
          <cell r="A338">
            <v>518</v>
          </cell>
          <cell r="B338" t="str">
            <v>ASTAC LONG DISTANCE LLC</v>
          </cell>
          <cell r="C338" t="str">
            <v>ASTAC Long Distance LLC</v>
          </cell>
          <cell r="D338" t="str">
            <v>Telecomm (IXC)</v>
          </cell>
          <cell r="E338" t="str">
            <v>Active</v>
          </cell>
        </row>
        <row r="339">
          <cell r="A339">
            <v>518</v>
          </cell>
          <cell r="B339" t="str">
            <v>ASTAC LONG DISTANCE LLC</v>
          </cell>
          <cell r="C339" t="str">
            <v>ASTAC-LD</v>
          </cell>
          <cell r="D339" t="str">
            <v>Telecomm (IXC)</v>
          </cell>
          <cell r="E339" t="str">
            <v>Active</v>
          </cell>
        </row>
        <row r="340">
          <cell r="A340">
            <v>520</v>
          </cell>
          <cell r="B340" t="str">
            <v>Aurora Energy, LLC</v>
          </cell>
          <cell r="C340" t="str">
            <v>AURORA</v>
          </cell>
          <cell r="D340" t="str">
            <v>Electric</v>
          </cell>
          <cell r="E340" t="str">
            <v>Active</v>
          </cell>
        </row>
        <row r="341">
          <cell r="A341">
            <v>521</v>
          </cell>
          <cell r="B341" t="str">
            <v>GOAT LAKE HYDRO, INC.</v>
          </cell>
          <cell r="C341" t="str">
            <v>GLH</v>
          </cell>
          <cell r="D341" t="str">
            <v>Electric</v>
          </cell>
          <cell r="E341" t="str">
            <v>Active</v>
          </cell>
        </row>
        <row r="342">
          <cell r="A342">
            <v>523</v>
          </cell>
          <cell r="B342" t="str">
            <v>Alaska Industrial Development &amp; Export Authority</v>
          </cell>
          <cell r="C342" t="str">
            <v>AIDEA</v>
          </cell>
          <cell r="D342" t="str">
            <v>Electric</v>
          </cell>
          <cell r="E342" t="str">
            <v>Active</v>
          </cell>
        </row>
        <row r="343">
          <cell r="A343">
            <v>524</v>
          </cell>
          <cell r="B343" t="str">
            <v>NUTAAQ PIPELINE, LLC (Badami) (oil)</v>
          </cell>
          <cell r="C343" t="str">
            <v>Nutaaq Pipeline, LLC</v>
          </cell>
          <cell r="D343" t="str">
            <v>Pipeline</v>
          </cell>
          <cell r="E343" t="str">
            <v>Active</v>
          </cell>
        </row>
        <row r="344">
          <cell r="A344">
            <v>525</v>
          </cell>
          <cell r="B344" t="str">
            <v>NUTAAQ PIPELINE, LLC (Badami) (gas)</v>
          </cell>
          <cell r="C344" t="str">
            <v>Nutaaq Pipeline, LLC</v>
          </cell>
          <cell r="D344" t="str">
            <v>Pipeline</v>
          </cell>
          <cell r="E344" t="str">
            <v>Active</v>
          </cell>
        </row>
        <row r="345">
          <cell r="A345">
            <v>526</v>
          </cell>
          <cell r="B345" t="str">
            <v>FORWARD AMUSEMENT COMPANY;FRED HENRY ROWAN D/B/A</v>
          </cell>
          <cell r="C345" t="str">
            <v>FORWARD</v>
          </cell>
          <cell r="D345" t="str">
            <v>Telecomm (PPTP)</v>
          </cell>
          <cell r="E345" t="str">
            <v>Active</v>
          </cell>
        </row>
        <row r="346">
          <cell r="A346">
            <v>527</v>
          </cell>
          <cell r="B346" t="str">
            <v>ALASKA HOTEL &amp; BAR, INC.</v>
          </cell>
          <cell r="C346" t="str">
            <v>AHBI</v>
          </cell>
          <cell r="D346" t="str">
            <v>Telecomm (PPTP)</v>
          </cell>
          <cell r="E346" t="str">
            <v>Active</v>
          </cell>
        </row>
        <row r="347">
          <cell r="A347">
            <v>530</v>
          </cell>
          <cell r="B347" t="str">
            <v>TELTRUST COMMUNICATIONS, INC.</v>
          </cell>
          <cell r="C347" t="str">
            <v>TCS</v>
          </cell>
          <cell r="D347" t="str">
            <v>Telecomm (IXC)</v>
          </cell>
          <cell r="E347" t="str">
            <v>Active</v>
          </cell>
        </row>
        <row r="348">
          <cell r="A348">
            <v>531</v>
          </cell>
          <cell r="B348" t="str">
            <v>U.S. SOUTH COMMUNICATIONS, INC. D/B/A US SOUTH AND D/B/A INCOMM</v>
          </cell>
          <cell r="C348" t="str">
            <v>U.S. SOUTH</v>
          </cell>
          <cell r="D348" t="str">
            <v>Telecomm (IXC)</v>
          </cell>
          <cell r="E348" t="str">
            <v>Active</v>
          </cell>
        </row>
        <row r="349">
          <cell r="A349">
            <v>534</v>
          </cell>
          <cell r="B349" t="str">
            <v>VOCALL COMMUNICATIONS CORP.</v>
          </cell>
          <cell r="C349" t="str">
            <v>Vocall</v>
          </cell>
          <cell r="D349" t="str">
            <v>Telecomm (IXC)</v>
          </cell>
          <cell r="E349" t="str">
            <v>Active</v>
          </cell>
        </row>
        <row r="350">
          <cell r="A350">
            <v>536</v>
          </cell>
          <cell r="B350" t="str">
            <v>RAMSEY &amp; SONS TRUCKING</v>
          </cell>
          <cell r="C350" t="str">
            <v>RST</v>
          </cell>
          <cell r="D350" t="str">
            <v>Refuse</v>
          </cell>
          <cell r="E350" t="str">
            <v>Active</v>
          </cell>
        </row>
        <row r="351">
          <cell r="A351">
            <v>537</v>
          </cell>
          <cell r="B351" t="str">
            <v>DOW INTERNATIONAL</v>
          </cell>
          <cell r="C351" t="str">
            <v>DOW</v>
          </cell>
          <cell r="D351" t="str">
            <v>Telecomm (PPTP)</v>
          </cell>
          <cell r="E351" t="str">
            <v>Active</v>
          </cell>
        </row>
        <row r="352">
          <cell r="A352">
            <v>538</v>
          </cell>
          <cell r="B352" t="str">
            <v>ALPINE TRANSPORTATION COMPANY</v>
          </cell>
          <cell r="C352" t="str">
            <v>AlpineTC</v>
          </cell>
          <cell r="D352" t="str">
            <v>Pipeline</v>
          </cell>
          <cell r="E352" t="str">
            <v>Active</v>
          </cell>
        </row>
        <row r="353">
          <cell r="A353">
            <v>539</v>
          </cell>
          <cell r="B353" t="str">
            <v>ALASKA FIBER STAR, LLC</v>
          </cell>
          <cell r="C353" t="str">
            <v>AFS</v>
          </cell>
          <cell r="D353" t="str">
            <v>Telecomm (IXC)</v>
          </cell>
          <cell r="E353" t="str">
            <v>Active</v>
          </cell>
        </row>
        <row r="354">
          <cell r="A354">
            <v>540</v>
          </cell>
          <cell r="B354" t="str">
            <v>PIONEER TELECOM, INC.</v>
          </cell>
          <cell r="C354" t="str">
            <v>PIONEER</v>
          </cell>
          <cell r="D354" t="str">
            <v>Telecomm (PPTP)</v>
          </cell>
          <cell r="E354" t="str">
            <v>Active</v>
          </cell>
        </row>
        <row r="355">
          <cell r="A355">
            <v>541</v>
          </cell>
          <cell r="B355" t="str">
            <v>ALASKA PRODUCTS AND SERVICES</v>
          </cell>
          <cell r="C355" t="str">
            <v>ALASKA PRO</v>
          </cell>
          <cell r="D355" t="str">
            <v>Telecomm (PPTP)</v>
          </cell>
          <cell r="E355" t="str">
            <v>Active</v>
          </cell>
        </row>
        <row r="356">
          <cell r="A356">
            <v>542</v>
          </cell>
          <cell r="B356" t="str">
            <v>OZZIE'S ARCADE &amp; COFFEE SHOP</v>
          </cell>
          <cell r="C356" t="str">
            <v>OZZIE'S</v>
          </cell>
          <cell r="D356" t="str">
            <v>Telecomm (PPTP)</v>
          </cell>
          <cell r="E356" t="str">
            <v>Active</v>
          </cell>
        </row>
        <row r="357">
          <cell r="A357">
            <v>543</v>
          </cell>
          <cell r="B357" t="str">
            <v>SHORT STOP STORAGE;LINDA SUE WHITAKER D/B/A</v>
          </cell>
          <cell r="C357" t="str">
            <v>SHORT STOP</v>
          </cell>
          <cell r="D357" t="str">
            <v>Telecomm (PPTP)</v>
          </cell>
          <cell r="E357" t="str">
            <v>Active</v>
          </cell>
        </row>
        <row r="358">
          <cell r="A358">
            <v>544</v>
          </cell>
          <cell r="B358" t="str">
            <v>ALASKA INDOOR SPORTS;MCBRIDES/WINNERS/ATHLETES FOOT/PLAZA SHOES D/B/A</v>
          </cell>
          <cell r="C358" t="str">
            <v>AIS</v>
          </cell>
          <cell r="D358" t="str">
            <v>Telecomm (PPTP)</v>
          </cell>
          <cell r="E358" t="str">
            <v>Active</v>
          </cell>
        </row>
        <row r="359">
          <cell r="A359">
            <v>549</v>
          </cell>
          <cell r="B359" t="str">
            <v>Alaska Industrial Development &amp; Export Authority</v>
          </cell>
          <cell r="C359" t="str">
            <v>AIDEA</v>
          </cell>
          <cell r="D359" t="str">
            <v>Electric</v>
          </cell>
          <cell r="E359" t="str">
            <v>Active</v>
          </cell>
        </row>
        <row r="360">
          <cell r="A360">
            <v>550</v>
          </cell>
          <cell r="B360" t="str">
            <v>ALASKA TELEPHONE COMPANY</v>
          </cell>
          <cell r="C360" t="str">
            <v>ATC</v>
          </cell>
          <cell r="D360" t="str">
            <v>Telecomm (PPTP)</v>
          </cell>
          <cell r="E360" t="str">
            <v>Active</v>
          </cell>
        </row>
        <row r="361">
          <cell r="A361">
            <v>551</v>
          </cell>
          <cell r="B361" t="str">
            <v>BETTLES TELEPHONE, INC.</v>
          </cell>
          <cell r="C361" t="str">
            <v>BTI</v>
          </cell>
          <cell r="D361" t="str">
            <v>Telecomm (PPTP)</v>
          </cell>
          <cell r="E361" t="str">
            <v>Active</v>
          </cell>
        </row>
        <row r="362">
          <cell r="A362">
            <v>552</v>
          </cell>
          <cell r="B362" t="str">
            <v>BRISTOL BAY TELEPHONE COOPERATIVE, INC.</v>
          </cell>
          <cell r="C362" t="str">
            <v>BBTC</v>
          </cell>
          <cell r="D362" t="str">
            <v>Telecomm (PPTP)</v>
          </cell>
          <cell r="E362" t="str">
            <v>Active</v>
          </cell>
        </row>
        <row r="363">
          <cell r="A363">
            <v>553</v>
          </cell>
          <cell r="B363" t="str">
            <v>COPPER VALLEY TELEPHONE COOPERATIVE, INC.</v>
          </cell>
          <cell r="C363" t="str">
            <v>CVTC</v>
          </cell>
          <cell r="D363" t="str">
            <v>Telecomm (PPTP)</v>
          </cell>
          <cell r="E363" t="str">
            <v>Active</v>
          </cell>
        </row>
        <row r="364">
          <cell r="A364">
            <v>554</v>
          </cell>
          <cell r="B364" t="str">
            <v>CORDOVA TELEPHONE COOPERATIVE, INC.</v>
          </cell>
          <cell r="C364" t="str">
            <v>CTCI</v>
          </cell>
          <cell r="D364" t="str">
            <v>Telecomm (PPTP)</v>
          </cell>
          <cell r="E364" t="str">
            <v>Active</v>
          </cell>
        </row>
        <row r="365">
          <cell r="A365">
            <v>555</v>
          </cell>
          <cell r="B365" t="str">
            <v>COPPER VALLEY LONG DISTANCE, INC.</v>
          </cell>
          <cell r="C365" t="str">
            <v>CVLD</v>
          </cell>
          <cell r="D365" t="str">
            <v>Telecomm (IXC)</v>
          </cell>
          <cell r="E365" t="str">
            <v>Active</v>
          </cell>
        </row>
        <row r="366">
          <cell r="A366">
            <v>556</v>
          </cell>
          <cell r="B366" t="str">
            <v>NORTH COUNTRY TELEPHONE, INC.</v>
          </cell>
          <cell r="C366" t="str">
            <v>NCTI</v>
          </cell>
          <cell r="D366" t="str">
            <v>Telecomm (PPTP)</v>
          </cell>
          <cell r="E366" t="str">
            <v>Active</v>
          </cell>
        </row>
        <row r="367">
          <cell r="A367">
            <v>557</v>
          </cell>
          <cell r="B367" t="str">
            <v>NUSHAGAK ELECTRIC &amp; TELEPHONE COOPERATIVE, INC. (PPTP)</v>
          </cell>
          <cell r="D367" t="str">
            <v>Telecomm (PPTP)</v>
          </cell>
          <cell r="E367" t="str">
            <v>Active</v>
          </cell>
        </row>
        <row r="368">
          <cell r="A368">
            <v>558</v>
          </cell>
          <cell r="B368" t="str">
            <v>UNITED UTILITIES, INC.</v>
          </cell>
          <cell r="C368" t="str">
            <v>UUI</v>
          </cell>
          <cell r="D368" t="str">
            <v>Telecomm (PPTP)</v>
          </cell>
          <cell r="E368" t="str">
            <v>Active</v>
          </cell>
        </row>
        <row r="369">
          <cell r="A369">
            <v>559</v>
          </cell>
          <cell r="B369" t="str">
            <v>TELALASKA LONG DISTANCE, INC. D/B/A TELALASKA</v>
          </cell>
          <cell r="C369" t="str">
            <v>TELALASKA</v>
          </cell>
          <cell r="D369" t="str">
            <v>Telecomm (PPTP)</v>
          </cell>
          <cell r="E369" t="str">
            <v>Active</v>
          </cell>
        </row>
        <row r="370">
          <cell r="A370">
            <v>560</v>
          </cell>
          <cell r="B370" t="str">
            <v>OTZ TELEPHONE COOPERATIVE, INC.</v>
          </cell>
          <cell r="C370" t="str">
            <v>OTZ Telecom</v>
          </cell>
          <cell r="D370" t="str">
            <v>Telecomm (PPTP)</v>
          </cell>
          <cell r="E370" t="str">
            <v>Active</v>
          </cell>
        </row>
        <row r="371">
          <cell r="A371">
            <v>561</v>
          </cell>
          <cell r="B371" t="str">
            <v>BUSH-TELL, INCORPORATED</v>
          </cell>
          <cell r="C371" t="str">
            <v>BUSH-TELL</v>
          </cell>
          <cell r="D371" t="str">
            <v>Telecomm (PPTP)</v>
          </cell>
          <cell r="E371" t="str">
            <v>Active</v>
          </cell>
        </row>
        <row r="372">
          <cell r="A372">
            <v>562</v>
          </cell>
          <cell r="B372" t="str">
            <v>ARCTIC SLOPE TELEPHONE ASSOCIATION COOPERATIVE, INC.</v>
          </cell>
          <cell r="C372" t="str">
            <v>ASTAC</v>
          </cell>
          <cell r="D372" t="str">
            <v>Telecomm (PPTP)</v>
          </cell>
          <cell r="E372" t="str">
            <v>Active</v>
          </cell>
        </row>
        <row r="373">
          <cell r="A373">
            <v>563</v>
          </cell>
          <cell r="B373" t="str">
            <v>SUMMIT TELEPHONE &amp; TELEGRAPH COMPANY OF ALASKA , INC. D/B/A SUMMIT TELEPHONE COMPANY, INC.</v>
          </cell>
          <cell r="C373" t="str">
            <v>Summit</v>
          </cell>
          <cell r="D373" t="str">
            <v>Telecomm (PPTP)</v>
          </cell>
          <cell r="E373" t="str">
            <v>Active</v>
          </cell>
        </row>
        <row r="374">
          <cell r="A374">
            <v>564</v>
          </cell>
          <cell r="B374" t="str">
            <v>ACS OF ALASKA, LLC D/B/A ALASKA COMMUNICATIONS SYSTEMS, ALASKA COMMUNICATIONS, ACS LOCAL SERVICE, AND ACS</v>
          </cell>
          <cell r="C374" t="str">
            <v>ACS-AK</v>
          </cell>
          <cell r="D374" t="str">
            <v>Telecomm (PPTP)</v>
          </cell>
          <cell r="E374" t="str">
            <v>Active</v>
          </cell>
        </row>
        <row r="375">
          <cell r="A375">
            <v>565</v>
          </cell>
          <cell r="B375" t="str">
            <v>ACS OF THE NORTHLAND,LLC D/B/A ALASKA COMMUNICATIONS SYSTEMS, ALASKA COMMUNICATIONS, ACS LOCAL SERVICE, AND ACS</v>
          </cell>
          <cell r="C375" t="str">
            <v>ACS-N</v>
          </cell>
          <cell r="D375" t="str">
            <v>Telecomm (PPTP)</v>
          </cell>
          <cell r="E375" t="str">
            <v>Active</v>
          </cell>
        </row>
        <row r="376">
          <cell r="A376">
            <v>566</v>
          </cell>
          <cell r="B376" t="str">
            <v>ACS OF FAIRBANKS, LLC D/B/A ALASKA COMMUNICATION SYSTEMS, ALASKA COMMUNICATIONS, ACS LOCAL SERVICE, AND ACS</v>
          </cell>
          <cell r="C376" t="str">
            <v>ACS-F</v>
          </cell>
          <cell r="D376" t="str">
            <v>Telecomm (PPTP)</v>
          </cell>
          <cell r="E376" t="str">
            <v>Active</v>
          </cell>
        </row>
        <row r="377">
          <cell r="A377">
            <v>567</v>
          </cell>
          <cell r="B377" t="str">
            <v>City of Ketchikan d/b/a Ketchikan Public Utilities</v>
          </cell>
          <cell r="C377" t="str">
            <v>KPU</v>
          </cell>
          <cell r="D377" t="str">
            <v>Telecomm (PPTP)</v>
          </cell>
          <cell r="E377" t="str">
            <v>Active</v>
          </cell>
        </row>
        <row r="378">
          <cell r="A378">
            <v>567</v>
          </cell>
          <cell r="B378" t="str">
            <v>City of Ketchikan d/b/a Ketchikan Public Utilities</v>
          </cell>
          <cell r="C378" t="str">
            <v>KPU-LD</v>
          </cell>
          <cell r="D378" t="str">
            <v>Telecomm (PPTP)</v>
          </cell>
          <cell r="E378" t="str">
            <v>Active</v>
          </cell>
        </row>
        <row r="379">
          <cell r="A379">
            <v>568</v>
          </cell>
          <cell r="B379" t="str">
            <v>MATANUSKA TELEPHONE ASSOCIATION, INC.</v>
          </cell>
          <cell r="C379" t="str">
            <v>MTA</v>
          </cell>
          <cell r="D379" t="str">
            <v>Telecomm (PPTP)</v>
          </cell>
          <cell r="E379" t="str">
            <v>Active</v>
          </cell>
        </row>
        <row r="380">
          <cell r="A380">
            <v>569</v>
          </cell>
          <cell r="B380" t="str">
            <v>GTE ALASKA INCORPORATED</v>
          </cell>
          <cell r="C380" t="str">
            <v>GTE</v>
          </cell>
          <cell r="D380" t="str">
            <v>Telecomm (PPTP)</v>
          </cell>
          <cell r="E380" t="str">
            <v>Active</v>
          </cell>
        </row>
        <row r="381">
          <cell r="A381">
            <v>570</v>
          </cell>
          <cell r="B381" t="str">
            <v>Lime Village Traditional Council</v>
          </cell>
          <cell r="C381" t="str">
            <v>LVTC</v>
          </cell>
          <cell r="D381" t="str">
            <v>Electric</v>
          </cell>
          <cell r="E381" t="str">
            <v>Active</v>
          </cell>
        </row>
        <row r="382">
          <cell r="A382">
            <v>571</v>
          </cell>
          <cell r="B382" t="str">
            <v>CHUGACH ELECTRIC ASSOCIATION, INC.</v>
          </cell>
          <cell r="C382" t="str">
            <v>Chugach</v>
          </cell>
          <cell r="D382" t="str">
            <v>Telecomm (IXC)</v>
          </cell>
          <cell r="E382" t="str">
            <v>Active</v>
          </cell>
        </row>
        <row r="383">
          <cell r="A383">
            <v>573</v>
          </cell>
          <cell r="B383" t="str">
            <v>BBL HYDRO, INC.</v>
          </cell>
          <cell r="C383" t="str">
            <v>BBL</v>
          </cell>
          <cell r="D383" t="str">
            <v>Electric</v>
          </cell>
          <cell r="E383" t="str">
            <v>Active</v>
          </cell>
        </row>
        <row r="384">
          <cell r="A384">
            <v>578</v>
          </cell>
          <cell r="B384" t="str">
            <v>CORDOVA LONG DISTANCE</v>
          </cell>
          <cell r="C384" t="str">
            <v>CLD</v>
          </cell>
          <cell r="D384" t="str">
            <v>Telecomm (IXC)</v>
          </cell>
          <cell r="E384" t="str">
            <v>Active</v>
          </cell>
        </row>
        <row r="385">
          <cell r="A385">
            <v>579</v>
          </cell>
          <cell r="B385" t="str">
            <v>North Slope Borough d/b/a Nuiqsut Natural Gas Pipeline</v>
          </cell>
          <cell r="C385" t="str">
            <v>NNGP</v>
          </cell>
          <cell r="D385" t="str">
            <v>Pipeline</v>
          </cell>
          <cell r="E385" t="str">
            <v>Active</v>
          </cell>
        </row>
        <row r="386">
          <cell r="A386">
            <v>580</v>
          </cell>
          <cell r="B386" t="str">
            <v>Zip Zaps</v>
          </cell>
          <cell r="D386" t="str">
            <v>Telecomm (PPTP)</v>
          </cell>
          <cell r="E386" t="str">
            <v>Active</v>
          </cell>
        </row>
        <row r="387">
          <cell r="A387">
            <v>583</v>
          </cell>
          <cell r="B387" t="str">
            <v>CENTURY THEATRES, INC.</v>
          </cell>
          <cell r="C387" t="str">
            <v>CENTURY</v>
          </cell>
          <cell r="D387" t="str">
            <v>Telecomm (PPTP)</v>
          </cell>
          <cell r="E387" t="str">
            <v>Active</v>
          </cell>
        </row>
        <row r="388">
          <cell r="A388">
            <v>584</v>
          </cell>
          <cell r="B388" t="str">
            <v>METROPHONE TELECOMMUNICATIONS, INC.</v>
          </cell>
          <cell r="C388" t="str">
            <v>METROPHONE</v>
          </cell>
          <cell r="D388" t="str">
            <v>Telecomm (PPTP)</v>
          </cell>
          <cell r="E388" t="str">
            <v>Active</v>
          </cell>
        </row>
        <row r="389">
          <cell r="A389">
            <v>585</v>
          </cell>
          <cell r="B389" t="str">
            <v>TOLSANA COMPANY</v>
          </cell>
          <cell r="C389" t="str">
            <v>TOLSONA</v>
          </cell>
          <cell r="D389" t="str">
            <v>Telecomm (PPTP)</v>
          </cell>
          <cell r="E389" t="str">
            <v>Active</v>
          </cell>
        </row>
        <row r="390">
          <cell r="A390">
            <v>586</v>
          </cell>
          <cell r="B390" t="str">
            <v>Tatitlek Village IRA Council d/b/a Tatitlek Electric Utility</v>
          </cell>
          <cell r="C390" t="str">
            <v>TATITLEK</v>
          </cell>
          <cell r="D390" t="str">
            <v>Electric</v>
          </cell>
          <cell r="E390" t="str">
            <v>Active</v>
          </cell>
        </row>
        <row r="391">
          <cell r="A391">
            <v>591</v>
          </cell>
          <cell r="B391" t="str">
            <v>INTERSTATE TELECOMMUNICATIONS, INC.</v>
          </cell>
          <cell r="C391" t="str">
            <v>INTERSTATE</v>
          </cell>
          <cell r="D391" t="str">
            <v>Telecomm (PPTP)</v>
          </cell>
          <cell r="E391" t="str">
            <v>Active</v>
          </cell>
        </row>
        <row r="392">
          <cell r="A392">
            <v>592</v>
          </cell>
          <cell r="B392" t="str">
            <v>Adak Cablevision</v>
          </cell>
          <cell r="C392" t="str">
            <v>ACV</v>
          </cell>
          <cell r="D392" t="str">
            <v>Cable</v>
          </cell>
          <cell r="E392" t="str">
            <v>Active</v>
          </cell>
        </row>
        <row r="393">
          <cell r="A393">
            <v>593</v>
          </cell>
          <cell r="B393" t="str">
            <v>NOBONOMO INC. D/B/A THE PORT</v>
          </cell>
          <cell r="C393" t="str">
            <v>NOBONOMO</v>
          </cell>
          <cell r="D393" t="str">
            <v>Telecomm (PPTP)</v>
          </cell>
          <cell r="E393" t="str">
            <v>Active</v>
          </cell>
        </row>
        <row r="394">
          <cell r="A394">
            <v>597</v>
          </cell>
          <cell r="B394" t="str">
            <v>49'ER BAR, INC.</v>
          </cell>
          <cell r="C394" t="str">
            <v>49'er Bar, Inc.</v>
          </cell>
          <cell r="D394" t="str">
            <v>Telecomm (PPTP)</v>
          </cell>
          <cell r="E394" t="str">
            <v>Active</v>
          </cell>
        </row>
        <row r="395">
          <cell r="A395">
            <v>598</v>
          </cell>
          <cell r="B395" t="str">
            <v>No Information Available - No Entity</v>
          </cell>
          <cell r="C395" t="str">
            <v>NIA</v>
          </cell>
          <cell r="D395" t="str">
            <v>Utility type not set</v>
          </cell>
          <cell r="E395" t="str">
            <v>Active</v>
          </cell>
        </row>
        <row r="396">
          <cell r="A396">
            <v>599</v>
          </cell>
          <cell r="B396" t="str">
            <v>No Information Available - No Entity</v>
          </cell>
          <cell r="C396" t="str">
            <v>NIA</v>
          </cell>
          <cell r="D396" t="str">
            <v>Utility type not set</v>
          </cell>
          <cell r="E396" t="str">
            <v>Active</v>
          </cell>
        </row>
        <row r="397">
          <cell r="A397">
            <v>602</v>
          </cell>
          <cell r="B397" t="str">
            <v>ALASKA TEL-CARD</v>
          </cell>
          <cell r="C397" t="str">
            <v>AKTEL-CARD</v>
          </cell>
          <cell r="D397" t="str">
            <v>Telecomm (PPTP)</v>
          </cell>
          <cell r="E397" t="str">
            <v>Active</v>
          </cell>
        </row>
        <row r="398">
          <cell r="A398">
            <v>604</v>
          </cell>
          <cell r="B398" t="str">
            <v>Northstar Pipeline Company, LLC</v>
          </cell>
          <cell r="C398" t="str">
            <v>NPC</v>
          </cell>
          <cell r="D398" t="str">
            <v>Pipeline</v>
          </cell>
          <cell r="E398" t="str">
            <v>Active</v>
          </cell>
        </row>
        <row r="399">
          <cell r="A399">
            <v>605</v>
          </cell>
          <cell r="B399" t="str">
            <v>Northstar Pipeline Company, LLC</v>
          </cell>
          <cell r="C399" t="str">
            <v>NPC</v>
          </cell>
          <cell r="D399" t="str">
            <v>Pipeline</v>
          </cell>
          <cell r="E399" t="str">
            <v>Active</v>
          </cell>
        </row>
        <row r="400">
          <cell r="A400">
            <v>606</v>
          </cell>
          <cell r="B400" t="str">
            <v>ALASKA NATIVE HERITAGE CENTER, INC.</v>
          </cell>
          <cell r="C400" t="str">
            <v>ANHC</v>
          </cell>
          <cell r="D400" t="str">
            <v>Telecomm (PPTP)</v>
          </cell>
          <cell r="E400" t="str">
            <v>Active</v>
          </cell>
        </row>
        <row r="401">
          <cell r="A401">
            <v>609</v>
          </cell>
          <cell r="B401" t="str">
            <v>EASTFORK, LLC</v>
          </cell>
          <cell r="C401" t="str">
            <v>EASTFORK</v>
          </cell>
          <cell r="D401" t="str">
            <v>Telecomm (PPTP)</v>
          </cell>
          <cell r="E401" t="str">
            <v>Active</v>
          </cell>
        </row>
      </sheetData>
      <sheetData sheetId="13"/>
      <sheetData sheetId="14">
        <row r="1">
          <cell r="C1" t="str">
            <v>plant__utility__name</v>
          </cell>
          <cell r="D1" t="str">
            <v>plant__utility__regulatory_status__name</v>
          </cell>
          <cell r="G1" t="str">
            <v>plant__utility__eia_operator_id</v>
          </cell>
        </row>
        <row r="2">
          <cell r="C2" t="str">
            <v>TDX Adak Generating LLC</v>
          </cell>
          <cell r="D2" t="str">
            <v>Regulated</v>
          </cell>
        </row>
        <row r="3">
          <cell r="C3" t="str">
            <v>Akhiok, City of</v>
          </cell>
          <cell r="D3" t="str">
            <v>Not regulated</v>
          </cell>
        </row>
        <row r="4">
          <cell r="C4" t="str">
            <v>Akiachak Native Community</v>
          </cell>
          <cell r="D4" t="str">
            <v>Not regulated</v>
          </cell>
          <cell r="G4">
            <v>192</v>
          </cell>
        </row>
        <row r="5">
          <cell r="C5" t="str">
            <v>Akiak City Council</v>
          </cell>
          <cell r="D5" t="str">
            <v>Not regulated</v>
          </cell>
        </row>
        <row r="6">
          <cell r="C6" t="str">
            <v>Akutan, City of</v>
          </cell>
          <cell r="D6" t="str">
            <v>Not regulated</v>
          </cell>
          <cell r="G6">
            <v>24486</v>
          </cell>
        </row>
        <row r="7">
          <cell r="C7" t="str">
            <v>Alaska Village Electric Cooperative</v>
          </cell>
          <cell r="D7" t="str">
            <v>Not regulated</v>
          </cell>
          <cell r="G7">
            <v>221</v>
          </cell>
        </row>
        <row r="8">
          <cell r="C8" t="str">
            <v>Alaska Power &amp; Telephone Company</v>
          </cell>
          <cell r="D8" t="str">
            <v>Regulated</v>
          </cell>
          <cell r="G8">
            <v>219</v>
          </cell>
        </row>
        <row r="9">
          <cell r="C9" t="str">
            <v>Alaska Village Electric Cooperative</v>
          </cell>
          <cell r="D9" t="str">
            <v>Not regulated</v>
          </cell>
          <cell r="G9">
            <v>221</v>
          </cell>
        </row>
        <row r="10">
          <cell r="C10" t="str">
            <v>North Slope Borough Power &amp; Light</v>
          </cell>
          <cell r="D10" t="str">
            <v>Not regulated</v>
          </cell>
          <cell r="G10">
            <v>26616</v>
          </cell>
        </row>
        <row r="11">
          <cell r="C11" t="str">
            <v>Inside Passage Electric</v>
          </cell>
          <cell r="D11" t="str">
            <v>Regulated</v>
          </cell>
          <cell r="G11">
            <v>18963</v>
          </cell>
        </row>
        <row r="12">
          <cell r="C12" t="str">
            <v>Aniak Light &amp; Power</v>
          </cell>
          <cell r="D12" t="str">
            <v>Regulated</v>
          </cell>
          <cell r="G12">
            <v>4959</v>
          </cell>
        </row>
        <row r="13">
          <cell r="C13" t="str">
            <v>Alaska Village Electric Cooperative</v>
          </cell>
          <cell r="D13" t="str">
            <v>Not regulated</v>
          </cell>
          <cell r="G13">
            <v>221</v>
          </cell>
        </row>
        <row r="14">
          <cell r="C14" t="str">
            <v>Arctic Village Electric Company</v>
          </cell>
          <cell r="D14" t="str">
            <v>Not regulated</v>
          </cell>
        </row>
        <row r="15">
          <cell r="C15" t="str">
            <v>Atka, City of</v>
          </cell>
          <cell r="D15" t="str">
            <v>Not regulated</v>
          </cell>
          <cell r="G15">
            <v>56256</v>
          </cell>
        </row>
        <row r="16">
          <cell r="C16" t="str">
            <v>Atmautluak Tribal Utilities</v>
          </cell>
          <cell r="D16" t="str">
            <v>Not regulated</v>
          </cell>
          <cell r="G16">
            <v>878</v>
          </cell>
        </row>
        <row r="17">
          <cell r="C17" t="str">
            <v>North Slope Borough Power &amp; Light</v>
          </cell>
          <cell r="D17" t="str">
            <v>Not regulated</v>
          </cell>
          <cell r="G17">
            <v>26616</v>
          </cell>
        </row>
        <row r="18">
          <cell r="C18" t="str">
            <v>Beaver Joint Utilities</v>
          </cell>
          <cell r="D18" t="str">
            <v>Not regulated</v>
          </cell>
        </row>
        <row r="19">
          <cell r="C19" t="str">
            <v>Alaska Village Electric Cooperative</v>
          </cell>
          <cell r="D19" t="str">
            <v>Not regulated</v>
          </cell>
          <cell r="G19">
            <v>221</v>
          </cell>
        </row>
        <row r="20">
          <cell r="C20" t="str">
            <v>Alaska Power &amp; Telephone Company</v>
          </cell>
          <cell r="D20" t="str">
            <v>Regulated</v>
          </cell>
          <cell r="G20">
            <v>219</v>
          </cell>
        </row>
        <row r="21">
          <cell r="C21" t="str">
            <v>Alaska Village Electric Cooperative</v>
          </cell>
          <cell r="D21" t="str">
            <v>Not regulated</v>
          </cell>
          <cell r="G21">
            <v>221</v>
          </cell>
        </row>
        <row r="22">
          <cell r="C22" t="str">
            <v>Buckland, City of</v>
          </cell>
          <cell r="D22" t="str">
            <v>Not regulated</v>
          </cell>
        </row>
        <row r="23">
          <cell r="C23" t="str">
            <v>Gold Country Energy</v>
          </cell>
          <cell r="D23" t="str">
            <v>Regulated</v>
          </cell>
          <cell r="G23">
            <v>56739</v>
          </cell>
        </row>
        <row r="24">
          <cell r="C24" t="str">
            <v>Chalkyitsik Village Council</v>
          </cell>
          <cell r="D24" t="str">
            <v>Regulated, rate exemption</v>
          </cell>
        </row>
        <row r="25">
          <cell r="C25" t="str">
            <v>Naterkaq Light Plant (City of Chefornak)</v>
          </cell>
          <cell r="D25" t="str">
            <v>Not regulated</v>
          </cell>
          <cell r="G25">
            <v>3422</v>
          </cell>
        </row>
        <row r="26">
          <cell r="C26" t="str">
            <v>Chenega Ira Council</v>
          </cell>
          <cell r="D26" t="str">
            <v>Regulated, rate exemption</v>
          </cell>
        </row>
        <row r="27">
          <cell r="C27" t="str">
            <v>Alaska Village Electric Cooperative</v>
          </cell>
          <cell r="D27" t="str">
            <v>Not regulated</v>
          </cell>
          <cell r="G27">
            <v>221</v>
          </cell>
        </row>
        <row r="28">
          <cell r="C28" t="str">
            <v>Chignik, City of</v>
          </cell>
          <cell r="D28" t="str">
            <v>Not regulated</v>
          </cell>
          <cell r="G28">
            <v>3421</v>
          </cell>
        </row>
        <row r="29">
          <cell r="C29" t="str">
            <v>Chignik Lagoon Power Utility</v>
          </cell>
          <cell r="D29" t="str">
            <v>Regulated, rate exemption</v>
          </cell>
        </row>
        <row r="30">
          <cell r="C30" t="str">
            <v>Chignik Lake Electric Utility</v>
          </cell>
          <cell r="D30" t="str">
            <v>Not regulated</v>
          </cell>
        </row>
        <row r="31">
          <cell r="C31" t="str">
            <v>Inside Passage Electric</v>
          </cell>
          <cell r="D31" t="str">
            <v>Regulated</v>
          </cell>
          <cell r="G31">
            <v>18963</v>
          </cell>
        </row>
        <row r="32">
          <cell r="C32" t="str">
            <v>Alaska Power &amp; Telephone Company</v>
          </cell>
          <cell r="D32" t="str">
            <v>Regulated</v>
          </cell>
          <cell r="G32">
            <v>219</v>
          </cell>
        </row>
        <row r="33">
          <cell r="C33" t="str">
            <v>Chitina Electric Inc</v>
          </cell>
          <cell r="D33" t="str">
            <v>Not regulated</v>
          </cell>
          <cell r="G33">
            <v>3465</v>
          </cell>
        </row>
        <row r="34">
          <cell r="C34" t="str">
            <v>Middle Kuskokwim Electric</v>
          </cell>
          <cell r="D34" t="str">
            <v>Regulated</v>
          </cell>
          <cell r="G34">
            <v>12485</v>
          </cell>
        </row>
        <row r="35">
          <cell r="C35" t="str">
            <v>Circle Electric Utility</v>
          </cell>
          <cell r="D35" t="str">
            <v>Not regulated</v>
          </cell>
        </row>
        <row r="36">
          <cell r="C36" t="str">
            <v>Clark's Point, City of</v>
          </cell>
          <cell r="D36" t="str">
            <v>Not regulated</v>
          </cell>
        </row>
        <row r="37">
          <cell r="C37" t="str">
            <v>Alaska Power &amp; Telephone Company</v>
          </cell>
          <cell r="D37" t="str">
            <v>Regulated</v>
          </cell>
          <cell r="G37">
            <v>219</v>
          </cell>
        </row>
        <row r="38">
          <cell r="C38" t="str">
            <v>G &amp; K Inc</v>
          </cell>
          <cell r="D38" t="str">
            <v>Regulated</v>
          </cell>
          <cell r="G38">
            <v>6866</v>
          </cell>
        </row>
        <row r="39">
          <cell r="C39" t="str">
            <v>Cordova Electric Cooperative</v>
          </cell>
          <cell r="D39" t="str">
            <v>Not regulated</v>
          </cell>
          <cell r="G39">
            <v>40215</v>
          </cell>
        </row>
        <row r="40">
          <cell r="C40" t="str">
            <v>Alaska Power &amp; Telephone Company</v>
          </cell>
          <cell r="D40" t="str">
            <v>Regulated</v>
          </cell>
          <cell r="G40">
            <v>219</v>
          </cell>
        </row>
        <row r="41">
          <cell r="C41" t="str">
            <v>Middle Kuskokwim Electric</v>
          </cell>
          <cell r="D41" t="str">
            <v>Regulated</v>
          </cell>
          <cell r="G41">
            <v>12485</v>
          </cell>
        </row>
        <row r="42">
          <cell r="C42" t="str">
            <v>Ipnatchiaq Electric Company</v>
          </cell>
          <cell r="D42" t="str">
            <v>Not regulated</v>
          </cell>
          <cell r="G42">
            <v>9416</v>
          </cell>
        </row>
        <row r="43">
          <cell r="C43" t="str">
            <v>Nushagak Electric Cooperative</v>
          </cell>
          <cell r="D43" t="str">
            <v>Not regulated</v>
          </cell>
          <cell r="G43">
            <v>13870</v>
          </cell>
        </row>
        <row r="44">
          <cell r="C44" t="str">
            <v>Diomede Joint Utilities</v>
          </cell>
          <cell r="D44" t="str">
            <v>Not regulated</v>
          </cell>
        </row>
        <row r="45">
          <cell r="C45" t="str">
            <v>Alaska Power &amp; Telephone Company</v>
          </cell>
          <cell r="D45" t="str">
            <v>Regulated</v>
          </cell>
          <cell r="G45">
            <v>219</v>
          </cell>
        </row>
        <row r="46">
          <cell r="C46" t="str">
            <v>Alaska Power &amp; Telephone Company</v>
          </cell>
          <cell r="D46" t="str">
            <v>Regulated</v>
          </cell>
          <cell r="G46">
            <v>219</v>
          </cell>
        </row>
        <row r="47">
          <cell r="C47" t="str">
            <v>Alaska Village Electric Cooperative</v>
          </cell>
          <cell r="D47" t="str">
            <v>Not regulated</v>
          </cell>
          <cell r="G47">
            <v>221</v>
          </cell>
        </row>
        <row r="48">
          <cell r="C48" t="str">
            <v>Egegik Light &amp; Power Co</v>
          </cell>
          <cell r="D48" t="str">
            <v>Not regulated</v>
          </cell>
          <cell r="G48">
            <v>57351</v>
          </cell>
        </row>
        <row r="49">
          <cell r="C49" t="str">
            <v>Alaska Village Electric Cooperative</v>
          </cell>
          <cell r="D49" t="str">
            <v>Not regulated</v>
          </cell>
          <cell r="G49">
            <v>221</v>
          </cell>
        </row>
        <row r="50">
          <cell r="C50" t="str">
            <v>Elfin Cove Utility Commission</v>
          </cell>
          <cell r="D50" t="str">
            <v>Not regulated</v>
          </cell>
          <cell r="G50">
            <v>5721</v>
          </cell>
        </row>
        <row r="51">
          <cell r="C51" t="str">
            <v>Alaska Village Electric Cooperative</v>
          </cell>
          <cell r="D51" t="str">
            <v>Not regulated</v>
          </cell>
          <cell r="G51">
            <v>221</v>
          </cell>
        </row>
        <row r="52">
          <cell r="C52" t="str">
            <v>Alaska Village Electric Cooperative</v>
          </cell>
          <cell r="D52" t="str">
            <v>Not regulated</v>
          </cell>
          <cell r="G52">
            <v>221</v>
          </cell>
        </row>
        <row r="53">
          <cell r="C53" t="str">
            <v>False Pass, City of</v>
          </cell>
          <cell r="D53" t="str">
            <v>Not regulated</v>
          </cell>
        </row>
        <row r="54">
          <cell r="C54" t="str">
            <v>Gwitchyaa Zhee Utilities Company</v>
          </cell>
          <cell r="D54" t="str">
            <v>Regulated</v>
          </cell>
          <cell r="G54">
            <v>7833</v>
          </cell>
        </row>
        <row r="55">
          <cell r="C55" t="str">
            <v>Galena, City of</v>
          </cell>
          <cell r="D55" t="str">
            <v>Not regulated</v>
          </cell>
          <cell r="G55">
            <v>6915</v>
          </cell>
        </row>
        <row r="56">
          <cell r="C56" t="str">
            <v>Alaska Village Electric Cooperative</v>
          </cell>
          <cell r="D56" t="str">
            <v>Not regulated</v>
          </cell>
          <cell r="G56">
            <v>221</v>
          </cell>
        </row>
        <row r="57">
          <cell r="C57" t="str">
            <v>Golovin Power Utilities</v>
          </cell>
          <cell r="D57" t="str">
            <v>Not regulated</v>
          </cell>
        </row>
        <row r="58">
          <cell r="C58" t="str">
            <v>Alaska Village Electric Cooperative</v>
          </cell>
          <cell r="D58" t="str">
            <v>Not regulated</v>
          </cell>
          <cell r="G58">
            <v>221</v>
          </cell>
        </row>
        <row r="59">
          <cell r="C59" t="str">
            <v>Alaska Village Electric Cooperative</v>
          </cell>
          <cell r="D59" t="str">
            <v>Not regulated</v>
          </cell>
          <cell r="G59">
            <v>221</v>
          </cell>
        </row>
        <row r="60">
          <cell r="C60" t="str">
            <v>Gustavus Electric Co</v>
          </cell>
          <cell r="D60" t="str">
            <v>Regulated</v>
          </cell>
          <cell r="G60">
            <v>7822</v>
          </cell>
        </row>
        <row r="61">
          <cell r="C61" t="str">
            <v>Alaska Power &amp; Telephone Company</v>
          </cell>
          <cell r="D61" t="str">
            <v>Regulated</v>
          </cell>
          <cell r="G61">
            <v>219</v>
          </cell>
        </row>
        <row r="62">
          <cell r="C62" t="str">
            <v>Alaska Power &amp; Telephone Company</v>
          </cell>
          <cell r="D62" t="str">
            <v>Regulated</v>
          </cell>
          <cell r="G62">
            <v>219</v>
          </cell>
        </row>
        <row r="63">
          <cell r="C63" t="str">
            <v>Alaska Power &amp; Telephone Company</v>
          </cell>
          <cell r="D63" t="str">
            <v>Regulated</v>
          </cell>
          <cell r="G63">
            <v>219</v>
          </cell>
        </row>
        <row r="64">
          <cell r="C64" t="str">
            <v>Alaska Village Electric Cooperative</v>
          </cell>
          <cell r="D64" t="str">
            <v>Not regulated</v>
          </cell>
          <cell r="G64">
            <v>221</v>
          </cell>
        </row>
        <row r="65">
          <cell r="C65" t="str">
            <v>Inside Passage Electric</v>
          </cell>
          <cell r="D65" t="str">
            <v>Regulated</v>
          </cell>
          <cell r="G65">
            <v>18963</v>
          </cell>
        </row>
        <row r="66">
          <cell r="C66" t="str">
            <v>Alaska Village Electric Cooperative</v>
          </cell>
          <cell r="D66" t="str">
            <v>Not regulated</v>
          </cell>
          <cell r="G66">
            <v>221</v>
          </cell>
        </row>
        <row r="67">
          <cell r="C67" t="str">
            <v>Hughes Power &amp; Light</v>
          </cell>
          <cell r="D67" t="str">
            <v>Not regulated</v>
          </cell>
          <cell r="G67">
            <v>9000</v>
          </cell>
        </row>
        <row r="68">
          <cell r="C68" t="str">
            <v>Alaska Village Electric Cooperative</v>
          </cell>
          <cell r="D68" t="str">
            <v>Not regulated</v>
          </cell>
          <cell r="G68">
            <v>221</v>
          </cell>
        </row>
        <row r="69">
          <cell r="C69" t="str">
            <v>Alaska Power &amp; Telephone Company</v>
          </cell>
          <cell r="D69" t="str">
            <v>Regulated</v>
          </cell>
          <cell r="G69">
            <v>219</v>
          </cell>
        </row>
        <row r="70">
          <cell r="C70" t="str">
            <v>Igiugig Electric Company</v>
          </cell>
          <cell r="D70" t="str">
            <v>Regulated, rate exemption</v>
          </cell>
          <cell r="G70">
            <v>9192</v>
          </cell>
        </row>
        <row r="71">
          <cell r="C71" t="str">
            <v>I-N-N Electric Coop, Inc</v>
          </cell>
          <cell r="D71" t="str">
            <v>Not regulated</v>
          </cell>
          <cell r="G71">
            <v>9188</v>
          </cell>
        </row>
        <row r="72">
          <cell r="C72" t="str">
            <v>Inside Passage Electric</v>
          </cell>
          <cell r="D72" t="str">
            <v>Regulated</v>
          </cell>
          <cell r="G72">
            <v>18963</v>
          </cell>
        </row>
        <row r="73">
          <cell r="C73" t="str">
            <v>North Slope Borough Power &amp; Light</v>
          </cell>
          <cell r="D73" t="str">
            <v>Not regulated</v>
          </cell>
          <cell r="G73">
            <v>26616</v>
          </cell>
        </row>
        <row r="74">
          <cell r="C74" t="str">
            <v>Alaska Village Electric Cooperative</v>
          </cell>
          <cell r="D74" t="str">
            <v>Not regulated</v>
          </cell>
          <cell r="G74">
            <v>221</v>
          </cell>
        </row>
        <row r="75">
          <cell r="C75" t="str">
            <v>Alaska Village Electric Cooperative</v>
          </cell>
          <cell r="D75" t="str">
            <v>Not regulated</v>
          </cell>
          <cell r="G75">
            <v>221</v>
          </cell>
        </row>
        <row r="76">
          <cell r="C76" t="str">
            <v>Alutiiq Power Company</v>
          </cell>
          <cell r="D76" t="str">
            <v>Regulated, rate exemption</v>
          </cell>
        </row>
        <row r="77">
          <cell r="C77" t="str">
            <v>Alaska Village Electric Cooperative</v>
          </cell>
          <cell r="D77" t="str">
            <v>Not regulated</v>
          </cell>
          <cell r="G77">
            <v>221</v>
          </cell>
        </row>
        <row r="78">
          <cell r="C78" t="str">
            <v>Alaska Village Electric Cooperative</v>
          </cell>
          <cell r="D78" t="str">
            <v>Not regulated</v>
          </cell>
          <cell r="G78">
            <v>221</v>
          </cell>
        </row>
        <row r="79">
          <cell r="C79" t="str">
            <v>King Cove, City of</v>
          </cell>
          <cell r="D79" t="str">
            <v>Not regulated</v>
          </cell>
          <cell r="G79">
            <v>9897</v>
          </cell>
        </row>
        <row r="80">
          <cell r="C80" t="str">
            <v>Kipnuk Light Plant</v>
          </cell>
          <cell r="D80" t="str">
            <v>Regulated</v>
          </cell>
        </row>
        <row r="81">
          <cell r="C81" t="str">
            <v>Alaska Village Electric Cooperative</v>
          </cell>
          <cell r="D81" t="str">
            <v>Not regulated</v>
          </cell>
          <cell r="G81">
            <v>221</v>
          </cell>
        </row>
        <row r="82">
          <cell r="C82" t="str">
            <v>Alaska Power &amp; Telephone Company</v>
          </cell>
          <cell r="D82" t="str">
            <v>Regulated</v>
          </cell>
          <cell r="G82">
            <v>219</v>
          </cell>
        </row>
        <row r="83">
          <cell r="C83" t="str">
            <v>Inside Passage Electric</v>
          </cell>
          <cell r="D83" t="str">
            <v>Regulated</v>
          </cell>
          <cell r="G83">
            <v>18963</v>
          </cell>
        </row>
        <row r="84">
          <cell r="C84" t="str">
            <v>Kobuk Valley Electric Company</v>
          </cell>
        </row>
        <row r="85">
          <cell r="C85" t="str">
            <v>Kokhanok Village Council</v>
          </cell>
          <cell r="D85" t="str">
            <v>Regulated, rate exemption</v>
          </cell>
          <cell r="G85">
            <v>10455</v>
          </cell>
        </row>
        <row r="86">
          <cell r="C86" t="str">
            <v>New Koliganek Village Council</v>
          </cell>
          <cell r="D86" t="str">
            <v>Regulated, rate exemption</v>
          </cell>
        </row>
        <row r="87">
          <cell r="C87" t="str">
            <v>Puvurnaq Power Company</v>
          </cell>
          <cell r="D87" t="str">
            <v>Regulated, rate exemption</v>
          </cell>
        </row>
        <row r="88">
          <cell r="C88" t="str">
            <v>Alaska Village Electric Cooperative</v>
          </cell>
          <cell r="D88" t="str">
            <v>Not regulated</v>
          </cell>
          <cell r="G88">
            <v>221</v>
          </cell>
        </row>
        <row r="89">
          <cell r="C89" t="str">
            <v>Kotzebue Electric Association</v>
          </cell>
          <cell r="D89" t="str">
            <v>Not regulated</v>
          </cell>
          <cell r="G89">
            <v>10451</v>
          </cell>
        </row>
        <row r="90">
          <cell r="C90" t="str">
            <v>Alaska Village Electric Cooperative</v>
          </cell>
          <cell r="D90" t="str">
            <v>Not regulated</v>
          </cell>
          <cell r="G90">
            <v>221</v>
          </cell>
        </row>
        <row r="91">
          <cell r="C91" t="str">
            <v>Koyukuk, City of</v>
          </cell>
          <cell r="D91" t="str">
            <v>Not regulated</v>
          </cell>
        </row>
        <row r="92">
          <cell r="C92" t="str">
            <v>Kwethluk Incorporated d/b/a Kuiggluum Kallugvia</v>
          </cell>
          <cell r="D92" t="str">
            <v>Not regulated</v>
          </cell>
          <cell r="G92">
            <v>9832</v>
          </cell>
        </row>
        <row r="93">
          <cell r="C93" t="str">
            <v>Kwigillingok Power Company</v>
          </cell>
          <cell r="D93" t="str">
            <v>Not regulated</v>
          </cell>
          <cell r="G93">
            <v>10491</v>
          </cell>
        </row>
        <row r="94">
          <cell r="C94" t="str">
            <v>Larsen Bay Utility Company</v>
          </cell>
          <cell r="D94" t="str">
            <v>Not regulated</v>
          </cell>
          <cell r="G94">
            <v>10716</v>
          </cell>
        </row>
        <row r="95">
          <cell r="C95" t="str">
            <v>Levelock Electrical Coop</v>
          </cell>
          <cell r="D95" t="str">
            <v>Not regulated</v>
          </cell>
        </row>
        <row r="96">
          <cell r="C96" t="str">
            <v>Lime Village Electric Utility</v>
          </cell>
          <cell r="D96" t="str">
            <v>Not regulated</v>
          </cell>
        </row>
        <row r="97">
          <cell r="C97" t="str">
            <v>Alaska Village Electric Cooperative</v>
          </cell>
          <cell r="D97" t="str">
            <v>Not regulated</v>
          </cell>
          <cell r="G97">
            <v>221</v>
          </cell>
        </row>
        <row r="98">
          <cell r="C98" t="str">
            <v>TDX Manley Generating LLC</v>
          </cell>
          <cell r="D98" t="str">
            <v>Regulated</v>
          </cell>
          <cell r="G98">
            <v>56503</v>
          </cell>
        </row>
        <row r="99">
          <cell r="C99" t="str">
            <v>Manokotak Power Company</v>
          </cell>
          <cell r="D99" t="str">
            <v>Not regulated</v>
          </cell>
          <cell r="G99">
            <v>26317</v>
          </cell>
        </row>
        <row r="100">
          <cell r="C100" t="str">
            <v>Alaska Village Electric Cooperative</v>
          </cell>
          <cell r="D100" t="str">
            <v>Not regulated</v>
          </cell>
          <cell r="G100">
            <v>221</v>
          </cell>
        </row>
        <row r="101">
          <cell r="C101" t="str">
            <v>Mcgrath Light &amp; Power</v>
          </cell>
          <cell r="D101" t="str">
            <v>Regulated</v>
          </cell>
          <cell r="G101">
            <v>12119</v>
          </cell>
        </row>
        <row r="102">
          <cell r="C102" t="str">
            <v>Alaska Village Electric Cooperative</v>
          </cell>
          <cell r="D102" t="str">
            <v>Not regulated</v>
          </cell>
          <cell r="G102">
            <v>221</v>
          </cell>
        </row>
        <row r="103">
          <cell r="C103" t="str">
            <v>Alaska Power &amp; Telephone Company</v>
          </cell>
          <cell r="D103" t="str">
            <v>Regulated</v>
          </cell>
          <cell r="G103">
            <v>219</v>
          </cell>
        </row>
        <row r="104">
          <cell r="C104" t="str">
            <v>Alaska Village Electric Cooperative</v>
          </cell>
          <cell r="D104" t="str">
            <v>Not regulated</v>
          </cell>
          <cell r="G104">
            <v>221</v>
          </cell>
        </row>
        <row r="105">
          <cell r="C105" t="str">
            <v>Alaska Village Electric Cooperative</v>
          </cell>
          <cell r="D105" t="str">
            <v>Not regulated</v>
          </cell>
          <cell r="G105">
            <v>221</v>
          </cell>
        </row>
        <row r="106">
          <cell r="C106" t="str">
            <v>Naknek Electric Association</v>
          </cell>
          <cell r="D106" t="str">
            <v>Not regulated</v>
          </cell>
          <cell r="G106">
            <v>13201</v>
          </cell>
        </row>
        <row r="107">
          <cell r="C107" t="str">
            <v>Napakiak Ircinraq</v>
          </cell>
          <cell r="D107" t="str">
            <v>Not regulated</v>
          </cell>
          <cell r="G107">
            <v>13211</v>
          </cell>
        </row>
        <row r="108">
          <cell r="C108" t="str">
            <v>Alaska Power &amp; Telephone Company</v>
          </cell>
          <cell r="D108" t="str">
            <v>Regulated</v>
          </cell>
          <cell r="G108">
            <v>219</v>
          </cell>
        </row>
        <row r="109">
          <cell r="C109" t="str">
            <v>Nelson Lagoon Electrical Coop</v>
          </cell>
          <cell r="D109" t="str">
            <v>Not regulated</v>
          </cell>
          <cell r="G109">
            <v>13477</v>
          </cell>
        </row>
        <row r="110">
          <cell r="C110" t="str">
            <v>Alaska Village Electric Cooperative</v>
          </cell>
          <cell r="D110" t="str">
            <v>Not regulated</v>
          </cell>
          <cell r="G110">
            <v>221</v>
          </cell>
        </row>
        <row r="111">
          <cell r="C111" t="str">
            <v>Ungusraq Power Company</v>
          </cell>
          <cell r="D111" t="str">
            <v>Not regulated</v>
          </cell>
        </row>
        <row r="112">
          <cell r="C112" t="str">
            <v>Alaska Village Electric Cooperative</v>
          </cell>
          <cell r="D112" t="str">
            <v>Not regulated</v>
          </cell>
          <cell r="G112">
            <v>221</v>
          </cell>
        </row>
        <row r="113">
          <cell r="C113" t="str">
            <v>Umnak Power Company</v>
          </cell>
          <cell r="D113" t="str">
            <v>Not regulated</v>
          </cell>
        </row>
        <row r="114">
          <cell r="C114" t="str">
            <v>Alaska Village Electric Cooperative</v>
          </cell>
          <cell r="D114" t="str">
            <v>Not regulated</v>
          </cell>
          <cell r="G114">
            <v>221</v>
          </cell>
        </row>
        <row r="115">
          <cell r="C115" t="str">
            <v>Nome Joint Utility Systems</v>
          </cell>
          <cell r="D115" t="str">
            <v>Not regulated</v>
          </cell>
          <cell r="G115">
            <v>13642</v>
          </cell>
        </row>
        <row r="116">
          <cell r="C116" t="str">
            <v>Alaska Village Electric Cooperative</v>
          </cell>
          <cell r="D116" t="str">
            <v>Not regulated</v>
          </cell>
          <cell r="G116">
            <v>221</v>
          </cell>
        </row>
        <row r="117">
          <cell r="C117" t="str">
            <v>Alaska Power &amp; Telephone Company</v>
          </cell>
          <cell r="D117" t="str">
            <v>Regulated</v>
          </cell>
          <cell r="G117">
            <v>219</v>
          </cell>
        </row>
        <row r="118">
          <cell r="C118" t="str">
            <v>North Slope Borough Power &amp; Light</v>
          </cell>
          <cell r="D118" t="str">
            <v>Not regulated</v>
          </cell>
          <cell r="G118">
            <v>26616</v>
          </cell>
        </row>
        <row r="119">
          <cell r="C119" t="str">
            <v>Alaska Village Electric Cooperative</v>
          </cell>
          <cell r="D119" t="str">
            <v>Not regulated</v>
          </cell>
          <cell r="G119">
            <v>221</v>
          </cell>
        </row>
        <row r="120">
          <cell r="C120" t="str">
            <v>Nunam Iqua Electric Company</v>
          </cell>
          <cell r="D120" t="str">
            <v>Not regulated</v>
          </cell>
        </row>
        <row r="121">
          <cell r="C121" t="str">
            <v>Alaska Village Electric Cooperative</v>
          </cell>
          <cell r="D121" t="str">
            <v>Not regulated</v>
          </cell>
          <cell r="G121">
            <v>221</v>
          </cell>
        </row>
        <row r="122">
          <cell r="C122" t="str">
            <v>Alaska Village Electric Cooperative</v>
          </cell>
          <cell r="D122" t="str">
            <v>Not regulated</v>
          </cell>
          <cell r="G122">
            <v>221</v>
          </cell>
        </row>
        <row r="123">
          <cell r="C123" t="str">
            <v>Ouzinkie, City of</v>
          </cell>
          <cell r="D123" t="str">
            <v>Not regulated</v>
          </cell>
          <cell r="G123">
            <v>14234</v>
          </cell>
        </row>
        <row r="124">
          <cell r="C124" t="str">
            <v>Pedro Bay Village Council</v>
          </cell>
          <cell r="D124" t="str">
            <v>Regulated, rate exemption</v>
          </cell>
          <cell r="G124">
            <v>14633</v>
          </cell>
        </row>
        <row r="125">
          <cell r="C125" t="str">
            <v>Pilot Point Electric Utility</v>
          </cell>
          <cell r="D125" t="str">
            <v>Not regulated</v>
          </cell>
        </row>
        <row r="126">
          <cell r="C126" t="str">
            <v>Alaska Village Electric Cooperative</v>
          </cell>
          <cell r="D126" t="str">
            <v>Not regulated</v>
          </cell>
          <cell r="G126">
            <v>221</v>
          </cell>
        </row>
        <row r="127">
          <cell r="C127" t="str">
            <v>Alaska Village Electric Cooperative</v>
          </cell>
          <cell r="D127" t="str">
            <v>Not regulated</v>
          </cell>
          <cell r="G127">
            <v>221</v>
          </cell>
        </row>
        <row r="128">
          <cell r="C128" t="str">
            <v>North Slope Borough Power &amp; Light</v>
          </cell>
          <cell r="D128" t="str">
            <v>Not regulated</v>
          </cell>
          <cell r="G128">
            <v>26616</v>
          </cell>
        </row>
        <row r="129">
          <cell r="C129" t="str">
            <v>North Slope Borough Power &amp; Light</v>
          </cell>
          <cell r="D129" t="str">
            <v>Not regulated</v>
          </cell>
          <cell r="G129">
            <v>26616</v>
          </cell>
        </row>
        <row r="130">
          <cell r="C130" t="str">
            <v>Tanalian Electric Cooperative</v>
          </cell>
          <cell r="D130" t="str">
            <v>Not regulated</v>
          </cell>
        </row>
        <row r="131">
          <cell r="C131" t="str">
            <v>Port Heiden Utilities</v>
          </cell>
          <cell r="D131" t="str">
            <v>Not regulated</v>
          </cell>
        </row>
        <row r="132">
          <cell r="C132" t="str">
            <v>Alaska Village Electric Cooperative</v>
          </cell>
          <cell r="D132" t="str">
            <v>Not regulated</v>
          </cell>
          <cell r="G132">
            <v>221</v>
          </cell>
        </row>
        <row r="133">
          <cell r="C133" t="str">
            <v>Rampart Village Council</v>
          </cell>
          <cell r="D133" t="str">
            <v>Not regulated</v>
          </cell>
        </row>
        <row r="134">
          <cell r="C134" t="str">
            <v>Middle Kuskokwim Electric</v>
          </cell>
          <cell r="D134" t="str">
            <v>Regulated</v>
          </cell>
          <cell r="G134">
            <v>12485</v>
          </cell>
        </row>
        <row r="135">
          <cell r="C135" t="str">
            <v>Ruby, City of</v>
          </cell>
          <cell r="D135" t="str">
            <v>Not regulated</v>
          </cell>
        </row>
        <row r="136">
          <cell r="C136" t="str">
            <v>Alaska Village Electric Cooperative</v>
          </cell>
          <cell r="D136" t="str">
            <v>Not regulated</v>
          </cell>
          <cell r="G136">
            <v>221</v>
          </cell>
        </row>
        <row r="137">
          <cell r="C137" t="str">
            <v>Saint George, City of</v>
          </cell>
          <cell r="D137" t="str">
            <v>Not regulated</v>
          </cell>
        </row>
        <row r="138">
          <cell r="C138" t="str">
            <v>Alaska Village Electric Cooperative</v>
          </cell>
          <cell r="D138" t="str">
            <v>Not regulated</v>
          </cell>
          <cell r="G138">
            <v>221</v>
          </cell>
        </row>
        <row r="139">
          <cell r="C139" t="str">
            <v>Alaska Village Electric Cooperative</v>
          </cell>
          <cell r="D139" t="str">
            <v>Not regulated</v>
          </cell>
          <cell r="G139">
            <v>221</v>
          </cell>
        </row>
        <row r="140">
          <cell r="C140" t="str">
            <v>Saint Paul Municipal Electric</v>
          </cell>
          <cell r="D140" t="str">
            <v>Not regulated</v>
          </cell>
          <cell r="G140">
            <v>17898</v>
          </cell>
        </row>
        <row r="141">
          <cell r="C141" t="str">
            <v>TDX Corporation</v>
          </cell>
          <cell r="D141" t="str">
            <v>Regulated</v>
          </cell>
        </row>
        <row r="142">
          <cell r="C142" t="str">
            <v>Alaska Village Electric Cooperative</v>
          </cell>
          <cell r="D142" t="str">
            <v>Not regulated</v>
          </cell>
          <cell r="G142">
            <v>221</v>
          </cell>
        </row>
        <row r="143">
          <cell r="C143" t="str">
            <v>Alaska Village Electric Cooperative</v>
          </cell>
          <cell r="D143" t="str">
            <v>Not regulated</v>
          </cell>
          <cell r="G143">
            <v>221</v>
          </cell>
        </row>
        <row r="144">
          <cell r="C144" t="str">
            <v>Alaska Village Electric Cooperative</v>
          </cell>
          <cell r="D144" t="str">
            <v>Not regulated</v>
          </cell>
          <cell r="G144">
            <v>221</v>
          </cell>
        </row>
        <row r="145">
          <cell r="C145" t="str">
            <v>Alaska Village Electric Cooperative</v>
          </cell>
          <cell r="D145" t="str">
            <v>Not regulated</v>
          </cell>
          <cell r="G145">
            <v>221</v>
          </cell>
        </row>
        <row r="146">
          <cell r="C146" t="str">
            <v>Alaska Village Electric Cooperative</v>
          </cell>
          <cell r="D146" t="str">
            <v>Not regulated</v>
          </cell>
          <cell r="G146">
            <v>221</v>
          </cell>
        </row>
        <row r="147">
          <cell r="C147" t="str">
            <v>Alaska Village Electric Cooperative</v>
          </cell>
          <cell r="D147" t="str">
            <v>Not regulated</v>
          </cell>
          <cell r="G147">
            <v>221</v>
          </cell>
        </row>
        <row r="148">
          <cell r="C148" t="str">
            <v>Alaska Village Electric Cooperative</v>
          </cell>
          <cell r="D148" t="str">
            <v>Not regulated</v>
          </cell>
          <cell r="G148">
            <v>221</v>
          </cell>
        </row>
        <row r="149">
          <cell r="C149" t="str">
            <v>Alaska Power &amp; Telephone Company</v>
          </cell>
          <cell r="D149" t="str">
            <v>Regulated</v>
          </cell>
          <cell r="G149">
            <v>219</v>
          </cell>
        </row>
        <row r="150">
          <cell r="C150" t="str">
            <v>Alaska Power &amp; Telephone Company</v>
          </cell>
          <cell r="D150" t="str">
            <v>Regulated</v>
          </cell>
          <cell r="G150">
            <v>219</v>
          </cell>
        </row>
        <row r="151">
          <cell r="C151" t="str">
            <v>Middle Kuskokwim Electric</v>
          </cell>
          <cell r="D151" t="str">
            <v>Regulated</v>
          </cell>
          <cell r="G151">
            <v>12485</v>
          </cell>
        </row>
        <row r="152">
          <cell r="C152" t="str">
            <v>Alaska Village Electric Cooperative</v>
          </cell>
          <cell r="D152" t="str">
            <v>Not regulated</v>
          </cell>
          <cell r="G152">
            <v>221</v>
          </cell>
        </row>
        <row r="153">
          <cell r="C153" t="str">
            <v>Stevens Village Ira Council</v>
          </cell>
          <cell r="D153" t="str">
            <v>Not regulated</v>
          </cell>
        </row>
        <row r="154">
          <cell r="C154" t="str">
            <v>Middle Kuskokwim Electric</v>
          </cell>
          <cell r="D154" t="str">
            <v>Regulated</v>
          </cell>
          <cell r="G154">
            <v>12485</v>
          </cell>
        </row>
        <row r="155">
          <cell r="C155" t="str">
            <v>Takotna Community Assoc Inc</v>
          </cell>
          <cell r="D155" t="str">
            <v>Not regulated</v>
          </cell>
        </row>
        <row r="156">
          <cell r="C156" t="str">
            <v>Tanana Power Company Inc</v>
          </cell>
          <cell r="D156" t="str">
            <v>Regulated</v>
          </cell>
          <cell r="G156">
            <v>18474</v>
          </cell>
        </row>
        <row r="157">
          <cell r="C157" t="str">
            <v>Tatitlek Village Ira Council</v>
          </cell>
          <cell r="D157" t="str">
            <v>Regulated</v>
          </cell>
          <cell r="G157">
            <v>18480</v>
          </cell>
        </row>
        <row r="158">
          <cell r="C158" t="str">
            <v>Alaska Village Electric Cooperative</v>
          </cell>
          <cell r="D158" t="str">
            <v>Not regulated</v>
          </cell>
          <cell r="G158">
            <v>221</v>
          </cell>
        </row>
        <row r="159">
          <cell r="C159" t="str">
            <v>Tenakee Springs, City of</v>
          </cell>
          <cell r="D159" t="str">
            <v>Not regulated</v>
          </cell>
          <cell r="G159">
            <v>18541</v>
          </cell>
        </row>
        <row r="160">
          <cell r="C160" t="str">
            <v>Alaska Power &amp; Telephone Company</v>
          </cell>
          <cell r="D160" t="str">
            <v>Regulated</v>
          </cell>
          <cell r="G160">
            <v>219</v>
          </cell>
        </row>
        <row r="161">
          <cell r="C161" t="str">
            <v>Alaska Power &amp; Telephone Company</v>
          </cell>
          <cell r="D161" t="str">
            <v>Regulated</v>
          </cell>
          <cell r="G161">
            <v>219</v>
          </cell>
        </row>
        <row r="162">
          <cell r="C162" t="str">
            <v>Alaska Village Electric Cooperative</v>
          </cell>
          <cell r="D162" t="str">
            <v>Not regulated</v>
          </cell>
          <cell r="G162">
            <v>221</v>
          </cell>
        </row>
        <row r="163">
          <cell r="C163" t="str">
            <v>Alaska Village Electric Cooperative</v>
          </cell>
          <cell r="D163" t="str">
            <v>Not regulated</v>
          </cell>
          <cell r="G163">
            <v>221</v>
          </cell>
        </row>
        <row r="164">
          <cell r="C164" t="str">
            <v>Alaska Power &amp; Telephone Company</v>
          </cell>
          <cell r="D164" t="str">
            <v>Regulated</v>
          </cell>
          <cell r="G164">
            <v>219</v>
          </cell>
        </row>
        <row r="165">
          <cell r="C165" t="str">
            <v>Tuluksak Traditional</v>
          </cell>
          <cell r="D165" t="str">
            <v>Regulated, rate exemption</v>
          </cell>
        </row>
        <row r="166">
          <cell r="C166" t="str">
            <v>Tuntutuliak Community</v>
          </cell>
          <cell r="D166" t="str">
            <v>Regulated, rate exemption</v>
          </cell>
          <cell r="G166">
            <v>19267</v>
          </cell>
        </row>
        <row r="167">
          <cell r="C167" t="str">
            <v>Alaska Village Electric Cooperative</v>
          </cell>
          <cell r="D167" t="str">
            <v>Not regulated</v>
          </cell>
          <cell r="G167">
            <v>221</v>
          </cell>
        </row>
        <row r="168">
          <cell r="C168" t="str">
            <v>Twin Hills Village Council</v>
          </cell>
          <cell r="D168" t="str">
            <v>Not regulated</v>
          </cell>
        </row>
        <row r="169">
          <cell r="C169" t="str">
            <v>Unalakleet Valley Electric Cooperative</v>
          </cell>
          <cell r="D169" t="str">
            <v>Regulated</v>
          </cell>
          <cell r="G169">
            <v>40548</v>
          </cell>
        </row>
        <row r="170">
          <cell r="C170" t="str">
            <v>Unalaska, City of</v>
          </cell>
          <cell r="D170" t="str">
            <v>Not regulated</v>
          </cell>
          <cell r="G170">
            <v>19454</v>
          </cell>
        </row>
        <row r="171">
          <cell r="C171" t="str">
            <v>Venetie Village Electric</v>
          </cell>
          <cell r="D171" t="str">
            <v>Regulated, rate exemption</v>
          </cell>
        </row>
        <row r="172">
          <cell r="C172" t="str">
            <v>North Slope Borough Power &amp; Light</v>
          </cell>
          <cell r="D172" t="str">
            <v>Not regulated</v>
          </cell>
          <cell r="G172">
            <v>26616</v>
          </cell>
        </row>
        <row r="173">
          <cell r="C173" t="str">
            <v>Alaska Village Electric Cooperative</v>
          </cell>
          <cell r="D173" t="str">
            <v>Not regulated</v>
          </cell>
          <cell r="G173">
            <v>221</v>
          </cell>
        </row>
        <row r="174">
          <cell r="C174" t="str">
            <v>Alaska Power &amp; Telephone Company</v>
          </cell>
          <cell r="D174" t="str">
            <v>Regulated</v>
          </cell>
          <cell r="G174">
            <v>219</v>
          </cell>
        </row>
        <row r="175">
          <cell r="C175" t="str">
            <v>White Mountain, City of</v>
          </cell>
          <cell r="D175" t="str">
            <v>Not regulated</v>
          </cell>
          <cell r="G175">
            <v>20535</v>
          </cell>
        </row>
        <row r="176">
          <cell r="C176" t="str">
            <v>Yakutat Power Inc</v>
          </cell>
          <cell r="D176" t="str">
            <v>Not regulated</v>
          </cell>
          <cell r="G176">
            <v>30150</v>
          </cell>
        </row>
      </sheetData>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619E-A6B5-4FDF-9FE7-AF8E56A9EA20}">
  <sheetPr>
    <tabColor theme="9"/>
  </sheetPr>
  <dimension ref="A1:S90"/>
  <sheetViews>
    <sheetView showGridLines="0" zoomScaleNormal="100" workbookViewId="0">
      <pane ySplit="3" topLeftCell="A43" activePane="bottomLeft" state="frozen"/>
      <selection activeCell="E59" sqref="E59"/>
      <selection pane="bottomLeft" activeCell="D49" sqref="D49"/>
    </sheetView>
  </sheetViews>
  <sheetFormatPr defaultRowHeight="15" x14ac:dyDescent="0.25"/>
  <cols>
    <col min="1" max="1" width="12" customWidth="1"/>
    <col min="2" max="2" width="12.28515625" customWidth="1"/>
    <col min="3" max="9" width="10" customWidth="1"/>
    <col min="10" max="10" width="10" style="59" customWidth="1"/>
    <col min="13" max="13" width="28.28515625" customWidth="1"/>
    <col min="14" max="14" width="18.42578125" customWidth="1"/>
    <col min="15" max="15" width="20.7109375" customWidth="1"/>
    <col min="16" max="16" width="39.140625" customWidth="1"/>
    <col min="17" max="17" width="22.28515625" customWidth="1"/>
    <col min="18" max="18" width="19.7109375" customWidth="1"/>
    <col min="19" max="19" width="20" customWidth="1"/>
  </cols>
  <sheetData>
    <row r="1" spans="1:19" x14ac:dyDescent="0.25">
      <c r="A1" s="1" t="s">
        <v>0</v>
      </c>
      <c r="B1" s="1"/>
      <c r="C1" s="1"/>
      <c r="D1" s="1"/>
      <c r="E1" s="1"/>
      <c r="F1" s="1"/>
      <c r="G1" s="1"/>
      <c r="H1" s="1"/>
      <c r="I1" s="1"/>
      <c r="J1" s="1"/>
    </row>
    <row r="2" spans="1:19" ht="30" customHeight="1" x14ac:dyDescent="0.25">
      <c r="A2" s="143" t="s">
        <v>1</v>
      </c>
      <c r="B2" s="143" t="s">
        <v>2</v>
      </c>
      <c r="C2" s="144" t="s">
        <v>3</v>
      </c>
      <c r="D2" s="145"/>
      <c r="E2" s="146" t="s">
        <v>4</v>
      </c>
      <c r="F2" s="147"/>
      <c r="G2" s="146" t="s">
        <v>5</v>
      </c>
      <c r="H2" s="147"/>
      <c r="I2" s="148" t="s">
        <v>6</v>
      </c>
      <c r="J2" s="148"/>
    </row>
    <row r="3" spans="1:19" ht="45" x14ac:dyDescent="0.25">
      <c r="A3" s="143"/>
      <c r="B3" s="143"/>
      <c r="C3" s="2" t="s">
        <v>7</v>
      </c>
      <c r="D3" s="3" t="s">
        <v>8</v>
      </c>
      <c r="E3" s="2" t="s">
        <v>7</v>
      </c>
      <c r="F3" s="3" t="s">
        <v>8</v>
      </c>
      <c r="G3" s="2" t="s">
        <v>7</v>
      </c>
      <c r="H3" s="3" t="s">
        <v>8</v>
      </c>
      <c r="I3" s="4" t="s">
        <v>7</v>
      </c>
      <c r="J3" s="5" t="s">
        <v>8</v>
      </c>
      <c r="K3" s="6"/>
      <c r="M3" s="7"/>
      <c r="N3" s="8"/>
      <c r="O3" s="8"/>
      <c r="P3" s="8"/>
      <c r="Q3" s="8"/>
      <c r="R3" s="8"/>
      <c r="S3" s="8"/>
    </row>
    <row r="4" spans="1:19" x14ac:dyDescent="0.25">
      <c r="A4" s="9">
        <v>1963</v>
      </c>
      <c r="B4" s="10">
        <v>202243</v>
      </c>
      <c r="C4" s="10">
        <v>72575</v>
      </c>
      <c r="D4" s="11">
        <v>0.35885049173518985</v>
      </c>
      <c r="E4" s="10">
        <v>47368</v>
      </c>
      <c r="F4" s="11">
        <v>0.23421329786445019</v>
      </c>
      <c r="G4" s="10">
        <v>82300</v>
      </c>
      <c r="H4" s="11">
        <v>0.40693621040035999</v>
      </c>
      <c r="I4" s="12"/>
      <c r="J4" s="13"/>
      <c r="M4" s="7"/>
      <c r="N4" s="8"/>
      <c r="O4" s="8"/>
      <c r="P4" s="8"/>
      <c r="Q4" s="8"/>
      <c r="R4" s="8"/>
      <c r="S4" s="8"/>
    </row>
    <row r="5" spans="1:19" x14ac:dyDescent="0.25">
      <c r="A5" s="9">
        <v>1964</v>
      </c>
      <c r="B5" s="10">
        <v>218582</v>
      </c>
      <c r="C5" s="10">
        <v>86800</v>
      </c>
      <c r="D5" s="11">
        <v>0.39710497662204575</v>
      </c>
      <c r="E5" s="10">
        <v>49482</v>
      </c>
      <c r="F5" s="11">
        <v>0.22637728632732795</v>
      </c>
      <c r="G5" s="10">
        <v>82300</v>
      </c>
      <c r="H5" s="11">
        <v>0.3765177370506263</v>
      </c>
      <c r="I5" s="12"/>
      <c r="J5" s="13"/>
      <c r="M5" s="7"/>
      <c r="N5" s="8"/>
      <c r="O5" s="8"/>
      <c r="P5" s="8"/>
      <c r="Q5" s="8"/>
      <c r="R5" s="8"/>
      <c r="S5" s="8"/>
    </row>
    <row r="6" spans="1:19" x14ac:dyDescent="0.25">
      <c r="A6" s="9">
        <v>1965</v>
      </c>
      <c r="B6" s="10">
        <v>242812</v>
      </c>
      <c r="C6" s="10">
        <v>101150</v>
      </c>
      <c r="D6" s="11">
        <v>0.41657743439368727</v>
      </c>
      <c r="E6" s="10">
        <v>59437</v>
      </c>
      <c r="F6" s="11">
        <v>0.24478608964960547</v>
      </c>
      <c r="G6" s="10">
        <v>82225</v>
      </c>
      <c r="H6" s="11">
        <v>0.33863647595670726</v>
      </c>
      <c r="I6" s="12"/>
      <c r="J6" s="13"/>
      <c r="M6" s="7"/>
      <c r="N6" s="8"/>
      <c r="O6" s="8"/>
      <c r="P6" s="8"/>
      <c r="Q6" s="8"/>
      <c r="R6" s="8"/>
      <c r="S6" s="8"/>
    </row>
    <row r="7" spans="1:19" x14ac:dyDescent="0.25">
      <c r="A7" s="9">
        <v>1966</v>
      </c>
      <c r="B7" s="10">
        <v>254148</v>
      </c>
      <c r="C7" s="10">
        <v>102650</v>
      </c>
      <c r="D7" s="11">
        <v>0.40389851582542458</v>
      </c>
      <c r="E7" s="10">
        <v>69273</v>
      </c>
      <c r="F7" s="11">
        <v>0.2725695264176779</v>
      </c>
      <c r="G7" s="10">
        <v>82225</v>
      </c>
      <c r="H7" s="11">
        <v>0.32353195775689758</v>
      </c>
      <c r="I7" s="12"/>
      <c r="J7" s="13"/>
      <c r="M7" s="7"/>
      <c r="N7" s="8"/>
      <c r="O7" s="8"/>
      <c r="P7" s="8"/>
      <c r="Q7" s="8"/>
      <c r="R7" s="8"/>
      <c r="S7" s="8"/>
    </row>
    <row r="8" spans="1:19" x14ac:dyDescent="0.25">
      <c r="A8" s="9">
        <v>1967</v>
      </c>
      <c r="B8" s="10">
        <v>260273</v>
      </c>
      <c r="C8" s="10">
        <v>102650</v>
      </c>
      <c r="D8" s="11">
        <v>0.39439357904969014</v>
      </c>
      <c r="E8" s="10">
        <v>81023</v>
      </c>
      <c r="F8" s="11">
        <v>0.3113000580160063</v>
      </c>
      <c r="G8" s="10">
        <v>76600</v>
      </c>
      <c r="H8" s="11">
        <v>0.29430636293430362</v>
      </c>
      <c r="I8" s="12"/>
      <c r="J8" s="13"/>
      <c r="M8" s="7"/>
      <c r="N8" s="8"/>
      <c r="O8" s="8"/>
      <c r="P8" s="8"/>
      <c r="Q8" s="8"/>
      <c r="R8" s="8"/>
      <c r="S8" s="8"/>
    </row>
    <row r="9" spans="1:19" x14ac:dyDescent="0.25">
      <c r="A9" s="9">
        <v>1968</v>
      </c>
      <c r="B9" s="10">
        <v>339688</v>
      </c>
      <c r="C9" s="10">
        <v>171450</v>
      </c>
      <c r="D9" s="11">
        <v>0.50472786792586133</v>
      </c>
      <c r="E9" s="10">
        <v>89538</v>
      </c>
      <c r="F9" s="11">
        <v>0.26358894043946207</v>
      </c>
      <c r="G9" s="10">
        <v>78700</v>
      </c>
      <c r="H9" s="11">
        <v>0.23168319163467652</v>
      </c>
      <c r="I9" s="12"/>
      <c r="J9" s="13"/>
      <c r="M9" s="7"/>
      <c r="N9" s="8"/>
      <c r="O9" s="8"/>
      <c r="P9" s="8"/>
      <c r="Q9" s="8"/>
      <c r="R9" s="8"/>
      <c r="S9" s="8"/>
    </row>
    <row r="10" spans="1:19" x14ac:dyDescent="0.25">
      <c r="A10" s="9">
        <v>1969</v>
      </c>
      <c r="B10" s="10">
        <v>347013</v>
      </c>
      <c r="C10" s="10">
        <v>171450</v>
      </c>
      <c r="D10" s="11">
        <v>0.49407370905412767</v>
      </c>
      <c r="E10" s="10">
        <v>98963</v>
      </c>
      <c r="F10" s="11">
        <v>0.2851852812430658</v>
      </c>
      <c r="G10" s="10">
        <v>76600</v>
      </c>
      <c r="H10" s="11">
        <v>0.22074100970280652</v>
      </c>
      <c r="I10" s="12"/>
      <c r="J10" s="13"/>
      <c r="M10" s="7"/>
      <c r="N10" s="8"/>
      <c r="O10" s="8"/>
      <c r="P10" s="8"/>
      <c r="Q10" s="8"/>
      <c r="R10" s="8"/>
      <c r="S10" s="8"/>
    </row>
    <row r="11" spans="1:19" x14ac:dyDescent="0.25">
      <c r="A11" s="9">
        <v>1970</v>
      </c>
      <c r="B11" s="10">
        <v>406596</v>
      </c>
      <c r="C11" s="10">
        <v>206740</v>
      </c>
      <c r="D11" s="11">
        <v>0.50846540546390029</v>
      </c>
      <c r="E11" s="10">
        <v>123256</v>
      </c>
      <c r="F11" s="11">
        <v>0.30314120158584934</v>
      </c>
      <c r="G11" s="10">
        <v>76600</v>
      </c>
      <c r="H11" s="11">
        <v>0.18839339295025037</v>
      </c>
      <c r="I11" s="12"/>
      <c r="J11" s="13"/>
      <c r="M11" s="7"/>
      <c r="N11" s="8"/>
      <c r="O11" s="8"/>
      <c r="P11" s="8"/>
      <c r="Q11" s="8"/>
      <c r="R11" s="8"/>
      <c r="S11" s="8"/>
    </row>
    <row r="12" spans="1:19" x14ac:dyDescent="0.25">
      <c r="A12" s="9">
        <v>1971</v>
      </c>
      <c r="B12" s="10">
        <v>472955</v>
      </c>
      <c r="C12" s="10">
        <v>257053</v>
      </c>
      <c r="D12" s="11">
        <v>0.54350413887156279</v>
      </c>
      <c r="E12" s="10">
        <v>140627</v>
      </c>
      <c r="F12" s="11">
        <v>0.29733695594718312</v>
      </c>
      <c r="G12" s="10">
        <v>75275</v>
      </c>
      <c r="H12" s="11">
        <v>0.15915890518125403</v>
      </c>
      <c r="I12" s="12"/>
      <c r="J12" s="13"/>
      <c r="M12" s="7"/>
      <c r="N12" s="8"/>
      <c r="O12" s="8"/>
      <c r="P12" s="8"/>
      <c r="Q12" s="8"/>
      <c r="R12" s="8"/>
      <c r="S12" s="8"/>
    </row>
    <row r="13" spans="1:19" x14ac:dyDescent="0.25">
      <c r="A13" s="9">
        <v>1972</v>
      </c>
      <c r="B13" s="10">
        <v>533639</v>
      </c>
      <c r="C13" s="10">
        <v>314389</v>
      </c>
      <c r="D13" s="11">
        <v>0.58914172314991975</v>
      </c>
      <c r="E13" s="10">
        <v>144975</v>
      </c>
      <c r="F13" s="11">
        <v>0.27167242274271558</v>
      </c>
      <c r="G13" s="10">
        <v>74275</v>
      </c>
      <c r="H13" s="11">
        <v>0.13918585410736473</v>
      </c>
      <c r="I13" s="12"/>
      <c r="J13" s="13"/>
      <c r="M13" s="7"/>
      <c r="N13" s="8"/>
      <c r="O13" s="8"/>
      <c r="P13" s="8"/>
      <c r="Q13" s="8"/>
      <c r="R13" s="8"/>
      <c r="S13" s="8"/>
    </row>
    <row r="14" spans="1:19" x14ac:dyDescent="0.25">
      <c r="A14" s="9">
        <v>1973</v>
      </c>
      <c r="B14" s="10">
        <v>650050</v>
      </c>
      <c r="C14" s="10">
        <v>381350</v>
      </c>
      <c r="D14" s="11">
        <v>0.58664718098607804</v>
      </c>
      <c r="E14" s="10">
        <v>147700</v>
      </c>
      <c r="F14" s="11">
        <v>0.22721329128528575</v>
      </c>
      <c r="G14" s="10">
        <v>121000</v>
      </c>
      <c r="H14" s="11">
        <v>0.18613952772863626</v>
      </c>
      <c r="I14" s="12"/>
      <c r="J14" s="13"/>
    </row>
    <row r="15" spans="1:19" x14ac:dyDescent="0.25">
      <c r="A15" s="9">
        <v>1974</v>
      </c>
      <c r="B15" s="10">
        <v>723638</v>
      </c>
      <c r="C15" s="10">
        <v>453324</v>
      </c>
      <c r="D15" s="11">
        <v>0.62645134722057161</v>
      </c>
      <c r="E15" s="10">
        <v>148054</v>
      </c>
      <c r="F15" s="11">
        <v>0.20459677352488398</v>
      </c>
      <c r="G15" s="10">
        <v>122260</v>
      </c>
      <c r="H15" s="11">
        <v>0.16895187925454441</v>
      </c>
      <c r="I15" s="12"/>
      <c r="J15" s="13"/>
    </row>
    <row r="16" spans="1:19" x14ac:dyDescent="0.25">
      <c r="A16" s="9">
        <v>1975</v>
      </c>
      <c r="B16" s="10">
        <v>763498</v>
      </c>
      <c r="C16" s="10">
        <v>464257</v>
      </c>
      <c r="D16" s="11">
        <v>0.6080657709646915</v>
      </c>
      <c r="E16" s="10">
        <v>176706</v>
      </c>
      <c r="F16" s="11">
        <v>0.23144264948958609</v>
      </c>
      <c r="G16" s="10">
        <v>122535</v>
      </c>
      <c r="H16" s="11">
        <v>0.16049157954572246</v>
      </c>
      <c r="I16" s="12"/>
      <c r="J16" s="13"/>
    </row>
    <row r="17" spans="1:11" x14ac:dyDescent="0.25">
      <c r="A17" s="9">
        <v>1976</v>
      </c>
      <c r="B17" s="10">
        <v>971799</v>
      </c>
      <c r="C17" s="10">
        <v>643454</v>
      </c>
      <c r="D17" s="11">
        <v>0.66212663318237619</v>
      </c>
      <c r="E17" s="10">
        <v>205110</v>
      </c>
      <c r="F17" s="11">
        <v>0.21106216408948764</v>
      </c>
      <c r="G17" s="10">
        <v>123235</v>
      </c>
      <c r="H17" s="11">
        <v>0.12681120272813617</v>
      </c>
      <c r="I17" s="12"/>
      <c r="J17" s="13"/>
    </row>
    <row r="18" spans="1:11" x14ac:dyDescent="0.25">
      <c r="A18" s="9">
        <v>1977</v>
      </c>
      <c r="B18" s="10">
        <v>1038270</v>
      </c>
      <c r="C18" s="10">
        <v>692074</v>
      </c>
      <c r="D18" s="11">
        <v>0.66656457376212352</v>
      </c>
      <c r="E18" s="10">
        <v>223736</v>
      </c>
      <c r="F18" s="11">
        <v>0.21548922727228947</v>
      </c>
      <c r="G18" s="10">
        <v>122460</v>
      </c>
      <c r="H18" s="11">
        <v>0.11794619896558699</v>
      </c>
      <c r="I18" s="12"/>
      <c r="J18" s="13"/>
    </row>
    <row r="19" spans="1:11" x14ac:dyDescent="0.25">
      <c r="A19" s="9">
        <v>1978</v>
      </c>
      <c r="B19" s="10">
        <v>1132590</v>
      </c>
      <c r="C19" s="10">
        <v>788614</v>
      </c>
      <c r="D19" s="11">
        <v>0.69629256836101328</v>
      </c>
      <c r="E19" s="10">
        <v>221516</v>
      </c>
      <c r="F19" s="11">
        <v>0.19558357393231443</v>
      </c>
      <c r="G19" s="10">
        <v>122460</v>
      </c>
      <c r="H19" s="11">
        <v>0.10812385770667232</v>
      </c>
      <c r="I19" s="12"/>
      <c r="J19" s="13"/>
    </row>
    <row r="20" spans="1:11" x14ac:dyDescent="0.25">
      <c r="A20" s="9">
        <v>1979</v>
      </c>
      <c r="B20" s="10">
        <v>1257835</v>
      </c>
      <c r="C20" s="10">
        <v>900914</v>
      </c>
      <c r="D20" s="11">
        <v>0.71624179642003916</v>
      </c>
      <c r="E20" s="10">
        <v>233611</v>
      </c>
      <c r="F20" s="11">
        <v>0.18572467772005072</v>
      </c>
      <c r="G20" s="10">
        <v>123310</v>
      </c>
      <c r="H20" s="11">
        <v>9.8033525859910084E-2</v>
      </c>
      <c r="I20" s="12"/>
      <c r="J20" s="13"/>
    </row>
    <row r="21" spans="1:11" x14ac:dyDescent="0.25">
      <c r="A21" s="9">
        <v>1980</v>
      </c>
      <c r="B21" s="10">
        <v>1285237</v>
      </c>
      <c r="C21" s="10">
        <v>924174</v>
      </c>
      <c r="D21" s="11">
        <v>0.71906893436774699</v>
      </c>
      <c r="E21" s="10">
        <v>237703</v>
      </c>
      <c r="F21" s="11">
        <v>0.18494876820384101</v>
      </c>
      <c r="G21" s="10">
        <v>123360</v>
      </c>
      <c r="H21" s="11">
        <v>9.5982297428412036E-2</v>
      </c>
      <c r="I21" s="12"/>
      <c r="J21" s="13"/>
    </row>
    <row r="22" spans="1:11" x14ac:dyDescent="0.25">
      <c r="A22" s="9">
        <v>1981</v>
      </c>
      <c r="B22" s="10">
        <v>1383809</v>
      </c>
      <c r="C22" s="10">
        <v>1008374</v>
      </c>
      <c r="D22" s="11">
        <v>0.72869449468821201</v>
      </c>
      <c r="E22" s="10">
        <v>251745</v>
      </c>
      <c r="F22" s="11">
        <v>0.18192178255814206</v>
      </c>
      <c r="G22" s="10">
        <v>123690</v>
      </c>
      <c r="H22" s="11">
        <v>8.9383722753645908E-2</v>
      </c>
      <c r="I22" s="12"/>
      <c r="J22" s="13"/>
    </row>
    <row r="23" spans="1:11" x14ac:dyDescent="0.25">
      <c r="A23" s="9">
        <v>1982</v>
      </c>
      <c r="B23" s="10">
        <v>1418344</v>
      </c>
      <c r="C23" s="10">
        <v>1008274</v>
      </c>
      <c r="D23" s="11">
        <v>0.71088114025934468</v>
      </c>
      <c r="E23" s="10">
        <v>255790</v>
      </c>
      <c r="F23" s="11">
        <v>0.18034411962119204</v>
      </c>
      <c r="G23" s="10">
        <v>154280</v>
      </c>
      <c r="H23" s="11">
        <v>0.10877474011946327</v>
      </c>
      <c r="I23" s="12"/>
      <c r="J23" s="13"/>
    </row>
    <row r="24" spans="1:11" x14ac:dyDescent="0.25">
      <c r="A24" s="9">
        <v>1983</v>
      </c>
      <c r="B24" s="10">
        <v>1452037</v>
      </c>
      <c r="C24" s="10">
        <v>1028574</v>
      </c>
      <c r="D24" s="11">
        <v>0.70836624686561023</v>
      </c>
      <c r="E24" s="10">
        <v>269683</v>
      </c>
      <c r="F24" s="11">
        <v>0.18572736094190437</v>
      </c>
      <c r="G24" s="10">
        <v>153780</v>
      </c>
      <c r="H24" s="11">
        <v>0.10590639219248546</v>
      </c>
      <c r="I24" s="12"/>
      <c r="J24" s="13"/>
    </row>
    <row r="25" spans="1:11" x14ac:dyDescent="0.25">
      <c r="A25" s="9">
        <v>1984</v>
      </c>
      <c r="B25" s="10">
        <v>1605485</v>
      </c>
      <c r="C25" s="10">
        <v>1105654</v>
      </c>
      <c r="D25" s="11">
        <v>0.68867289323786895</v>
      </c>
      <c r="E25" s="10">
        <v>276841</v>
      </c>
      <c r="F25" s="11">
        <v>0.17243449798658972</v>
      </c>
      <c r="G25" s="10">
        <v>222990</v>
      </c>
      <c r="H25" s="11">
        <v>0.13889260877554135</v>
      </c>
      <c r="I25" s="12"/>
      <c r="J25" s="13"/>
    </row>
    <row r="26" spans="1:11" x14ac:dyDescent="0.25">
      <c r="A26" s="9">
        <v>1985</v>
      </c>
      <c r="B26" s="10">
        <v>1601714</v>
      </c>
      <c r="C26" s="10">
        <v>1078100</v>
      </c>
      <c r="D26" s="11">
        <v>0.67309145078334831</v>
      </c>
      <c r="E26" s="10">
        <v>299614</v>
      </c>
      <c r="F26" s="11">
        <v>0.18705836372785653</v>
      </c>
      <c r="G26" s="10">
        <v>224000</v>
      </c>
      <c r="H26" s="11">
        <v>0.13985018548879513</v>
      </c>
      <c r="I26" s="12"/>
      <c r="J26" s="13"/>
    </row>
    <row r="27" spans="1:11" x14ac:dyDescent="0.25">
      <c r="A27" s="9">
        <v>1986</v>
      </c>
      <c r="B27" s="10">
        <v>1669200</v>
      </c>
      <c r="C27" s="10">
        <v>1126100</v>
      </c>
      <c r="D27" s="11">
        <v>0.67463455547567697</v>
      </c>
      <c r="E27" s="10">
        <v>317500</v>
      </c>
      <c r="F27" s="11">
        <v>0.19021087946321591</v>
      </c>
      <c r="G27" s="10">
        <v>225600</v>
      </c>
      <c r="H27" s="11">
        <v>0.13515456506110712</v>
      </c>
      <c r="I27" s="12"/>
      <c r="J27" s="13"/>
    </row>
    <row r="28" spans="1:11" x14ac:dyDescent="0.25">
      <c r="A28" s="9">
        <v>1987</v>
      </c>
      <c r="B28" s="10">
        <v>1655373</v>
      </c>
      <c r="C28" s="10">
        <v>1111600</v>
      </c>
      <c r="D28" s="11">
        <v>0.67151028801363799</v>
      </c>
      <c r="E28" s="10">
        <v>316148</v>
      </c>
      <c r="F28" s="11">
        <v>0.19098293858846313</v>
      </c>
      <c r="G28" s="10">
        <v>227625</v>
      </c>
      <c r="H28" s="11">
        <v>0.13750677339789885</v>
      </c>
      <c r="I28" s="12"/>
      <c r="J28" s="13"/>
    </row>
    <row r="29" spans="1:11" x14ac:dyDescent="0.25">
      <c r="A29" s="9">
        <v>1988</v>
      </c>
      <c r="B29" s="10">
        <v>1603684</v>
      </c>
      <c r="C29" s="10">
        <v>1049400</v>
      </c>
      <c r="D29" s="11">
        <v>0.65436831695022213</v>
      </c>
      <c r="E29" s="10">
        <v>325924</v>
      </c>
      <c r="F29" s="11">
        <v>0.20323455244299998</v>
      </c>
      <c r="G29" s="10">
        <v>228360</v>
      </c>
      <c r="H29" s="11">
        <v>0.14239713060677789</v>
      </c>
      <c r="I29" s="12"/>
      <c r="J29" s="13"/>
      <c r="K29" s="14"/>
    </row>
    <row r="30" spans="1:11" x14ac:dyDescent="0.25">
      <c r="A30" s="9">
        <v>1989</v>
      </c>
      <c r="B30" s="10">
        <v>1610966</v>
      </c>
      <c r="C30" s="10">
        <v>1038700</v>
      </c>
      <c r="D30" s="11">
        <v>0.64476841845203436</v>
      </c>
      <c r="E30" s="10">
        <v>311301</v>
      </c>
      <c r="F30" s="11">
        <v>0.19323871515599958</v>
      </c>
      <c r="G30" s="10">
        <v>260965</v>
      </c>
      <c r="H30" s="11">
        <v>0.16199286639196606</v>
      </c>
      <c r="I30" s="12"/>
      <c r="J30" s="13"/>
      <c r="K30" s="14"/>
    </row>
    <row r="31" spans="1:11" x14ac:dyDescent="0.25">
      <c r="A31" s="9">
        <v>1990</v>
      </c>
      <c r="B31" s="10">
        <v>1604767</v>
      </c>
      <c r="C31" s="10">
        <v>1036100</v>
      </c>
      <c r="D31" s="11">
        <v>0.64563889960349385</v>
      </c>
      <c r="E31" s="10">
        <v>312760</v>
      </c>
      <c r="F31" s="11">
        <v>0.19489433668563724</v>
      </c>
      <c r="G31" s="10">
        <v>255907</v>
      </c>
      <c r="H31" s="11">
        <v>0.15946676371086893</v>
      </c>
      <c r="I31" s="12"/>
      <c r="J31" s="13"/>
      <c r="K31" s="14"/>
    </row>
    <row r="32" spans="1:11" x14ac:dyDescent="0.25">
      <c r="A32" s="9">
        <v>1991</v>
      </c>
      <c r="B32" s="10">
        <v>1733158</v>
      </c>
      <c r="C32" s="10">
        <v>1042700</v>
      </c>
      <c r="D32" s="11">
        <v>0.60161854833777417</v>
      </c>
      <c r="E32" s="10">
        <v>324851</v>
      </c>
      <c r="F32" s="11">
        <v>0.18743299803018537</v>
      </c>
      <c r="G32" s="10">
        <v>365607</v>
      </c>
      <c r="H32" s="11">
        <v>0.21094845363204048</v>
      </c>
      <c r="I32" s="12"/>
      <c r="J32" s="13"/>
      <c r="K32" s="14"/>
    </row>
    <row r="33" spans="1:12" x14ac:dyDescent="0.25">
      <c r="A33" s="9">
        <v>1992</v>
      </c>
      <c r="B33" s="10">
        <v>1739890</v>
      </c>
      <c r="C33" s="10">
        <v>1045500</v>
      </c>
      <c r="D33" s="11">
        <v>0.6009000569001488</v>
      </c>
      <c r="E33" s="10">
        <v>328758</v>
      </c>
      <c r="F33" s="11">
        <v>0.18895332463546546</v>
      </c>
      <c r="G33" s="10">
        <v>365632</v>
      </c>
      <c r="H33" s="11">
        <v>0.21014661846438568</v>
      </c>
      <c r="I33" s="12"/>
      <c r="J33" s="13"/>
      <c r="K33" s="14"/>
    </row>
    <row r="34" spans="1:12" x14ac:dyDescent="0.25">
      <c r="A34" s="9">
        <v>1993</v>
      </c>
      <c r="B34" s="10">
        <v>1741487</v>
      </c>
      <c r="C34" s="10">
        <v>1040700</v>
      </c>
      <c r="D34" s="11">
        <v>0.5975927468881479</v>
      </c>
      <c r="E34" s="10">
        <v>336430</v>
      </c>
      <c r="F34" s="11">
        <v>0.19318547884652598</v>
      </c>
      <c r="G34" s="10">
        <v>364357</v>
      </c>
      <c r="H34" s="11">
        <v>0.20922177426532612</v>
      </c>
      <c r="I34" s="10"/>
      <c r="J34" s="13"/>
      <c r="K34" s="14"/>
    </row>
    <row r="35" spans="1:12" x14ac:dyDescent="0.25">
      <c r="A35" s="9">
        <v>1994</v>
      </c>
      <c r="B35" s="10">
        <v>1771065</v>
      </c>
      <c r="C35" s="10">
        <v>1060200</v>
      </c>
      <c r="D35" s="11">
        <v>0.59862286251492747</v>
      </c>
      <c r="E35" s="10">
        <v>345383</v>
      </c>
      <c r="F35" s="11">
        <v>0.19501429930578493</v>
      </c>
      <c r="G35" s="10">
        <v>365482</v>
      </c>
      <c r="H35" s="11">
        <v>0.20636283817928761</v>
      </c>
      <c r="I35" s="10"/>
      <c r="J35" s="13"/>
      <c r="K35" s="14"/>
    </row>
    <row r="36" spans="1:12" x14ac:dyDescent="0.25">
      <c r="A36" s="9">
        <v>1995</v>
      </c>
      <c r="B36" s="10">
        <v>1777575</v>
      </c>
      <c r="C36" s="10">
        <v>1060200</v>
      </c>
      <c r="D36" s="11">
        <v>0.59643053035736893</v>
      </c>
      <c r="E36" s="10">
        <v>347393</v>
      </c>
      <c r="F36" s="11">
        <v>0.19543085383176517</v>
      </c>
      <c r="G36" s="10">
        <v>369982</v>
      </c>
      <c r="H36" s="11">
        <v>0.20813861581086593</v>
      </c>
      <c r="I36" s="10"/>
      <c r="J36" s="13"/>
      <c r="K36" s="14"/>
    </row>
    <row r="37" spans="1:12" x14ac:dyDescent="0.25">
      <c r="A37" s="9">
        <v>1996</v>
      </c>
      <c r="B37" s="10">
        <v>2078835</v>
      </c>
      <c r="C37" s="10">
        <v>1295925</v>
      </c>
      <c r="D37" s="11">
        <v>0.62339002373925778</v>
      </c>
      <c r="E37" s="10">
        <v>418449</v>
      </c>
      <c r="F37" s="11">
        <v>0.20129014568255779</v>
      </c>
      <c r="G37" s="10">
        <v>364461</v>
      </c>
      <c r="H37" s="11">
        <v>0.17531983057818443</v>
      </c>
      <c r="I37" s="10"/>
      <c r="J37" s="13"/>
      <c r="K37" s="14"/>
    </row>
    <row r="38" spans="1:12" x14ac:dyDescent="0.25">
      <c r="A38" s="9">
        <v>1997</v>
      </c>
      <c r="B38" s="10">
        <v>1960531</v>
      </c>
      <c r="C38" s="10">
        <v>1247850</v>
      </c>
      <c r="D38" s="11">
        <v>0.63648572759114752</v>
      </c>
      <c r="E38" s="10">
        <v>335392</v>
      </c>
      <c r="F38" s="11">
        <v>0.17107202079436643</v>
      </c>
      <c r="G38" s="10">
        <v>377094</v>
      </c>
      <c r="H38" s="11">
        <v>0.19234278876488053</v>
      </c>
      <c r="I38" s="10">
        <v>195</v>
      </c>
      <c r="J38" s="13">
        <v>9.9462849605540534E-5</v>
      </c>
    </row>
    <row r="39" spans="1:12" x14ac:dyDescent="0.25">
      <c r="A39" s="9">
        <v>1998</v>
      </c>
      <c r="B39" s="10">
        <v>2125108</v>
      </c>
      <c r="C39" s="10">
        <v>1292925</v>
      </c>
      <c r="D39" s="11">
        <v>0.60840437286010873</v>
      </c>
      <c r="E39" s="10">
        <v>458173</v>
      </c>
      <c r="F39" s="11">
        <v>0.21559986598328179</v>
      </c>
      <c r="G39" s="10">
        <v>373685</v>
      </c>
      <c r="H39" s="11">
        <v>0.1758428277527542</v>
      </c>
      <c r="I39" s="10">
        <v>325</v>
      </c>
      <c r="J39" s="13">
        <v>1.5293340385523935E-4</v>
      </c>
    </row>
    <row r="40" spans="1:12" x14ac:dyDescent="0.25">
      <c r="A40" s="9">
        <v>1999</v>
      </c>
      <c r="B40" s="10">
        <v>2157493</v>
      </c>
      <c r="C40" s="10">
        <v>1295725</v>
      </c>
      <c r="D40" s="11">
        <v>0.60056973533633717</v>
      </c>
      <c r="E40" s="10">
        <v>472903</v>
      </c>
      <c r="F40" s="11">
        <v>0.21919097767640497</v>
      </c>
      <c r="G40" s="10">
        <v>388085</v>
      </c>
      <c r="H40" s="11">
        <v>0.17987775626618488</v>
      </c>
      <c r="I40" s="10">
        <v>780</v>
      </c>
      <c r="J40" s="13">
        <v>3.6153072107302317E-4</v>
      </c>
    </row>
    <row r="41" spans="1:12" x14ac:dyDescent="0.25">
      <c r="A41" s="9">
        <v>2000</v>
      </c>
      <c r="B41" s="10">
        <v>2195227</v>
      </c>
      <c r="C41" s="10">
        <v>1300925</v>
      </c>
      <c r="D41" s="11">
        <v>0.59261525117903524</v>
      </c>
      <c r="E41" s="10">
        <v>493437</v>
      </c>
      <c r="F41" s="11">
        <v>0.22477720982841409</v>
      </c>
      <c r="G41" s="10">
        <v>400085</v>
      </c>
      <c r="H41" s="11">
        <v>0.18225222266307767</v>
      </c>
      <c r="I41" s="10">
        <v>780</v>
      </c>
      <c r="J41" s="13">
        <v>3.5531632947298844E-4</v>
      </c>
    </row>
    <row r="42" spans="1:12" x14ac:dyDescent="0.25">
      <c r="A42" s="9">
        <v>2001</v>
      </c>
      <c r="B42" s="10">
        <v>2259108</v>
      </c>
      <c r="C42" s="10">
        <v>1339150</v>
      </c>
      <c r="D42" s="11">
        <v>0.59277821157731281</v>
      </c>
      <c r="E42" s="10">
        <v>475736</v>
      </c>
      <c r="F42" s="11">
        <v>0.21058577102112869</v>
      </c>
      <c r="G42" s="10">
        <v>443442</v>
      </c>
      <c r="H42" s="11">
        <v>0.19629074838387542</v>
      </c>
      <c r="I42" s="10">
        <v>780</v>
      </c>
      <c r="J42" s="13">
        <v>3.4526901768308556E-4</v>
      </c>
    </row>
    <row r="43" spans="1:12" x14ac:dyDescent="0.25">
      <c r="A43" s="9">
        <v>2002</v>
      </c>
      <c r="B43" s="10">
        <v>2078380</v>
      </c>
      <c r="C43" s="10">
        <v>1360100</v>
      </c>
      <c r="D43" s="11">
        <v>0.65440391073817106</v>
      </c>
      <c r="E43" s="15">
        <v>317300</v>
      </c>
      <c r="F43" s="11">
        <v>0.15266698101405904</v>
      </c>
      <c r="G43" s="15">
        <v>400100</v>
      </c>
      <c r="H43" s="11">
        <v>0.19250570155601959</v>
      </c>
      <c r="I43" s="15">
        <v>880</v>
      </c>
      <c r="J43" s="13">
        <v>4.2340669175030551E-4</v>
      </c>
      <c r="K43" s="16"/>
    </row>
    <row r="44" spans="1:12" x14ac:dyDescent="0.25">
      <c r="A44" s="9">
        <v>2003</v>
      </c>
      <c r="B44" s="10">
        <v>1971740</v>
      </c>
      <c r="C44" s="10">
        <v>1246900</v>
      </c>
      <c r="D44" s="11">
        <v>0.63238560865022775</v>
      </c>
      <c r="E44" s="15">
        <v>323600.00000000006</v>
      </c>
      <c r="F44" s="11">
        <v>0.16411900149106884</v>
      </c>
      <c r="G44" s="15">
        <v>400100</v>
      </c>
      <c r="H44" s="11">
        <v>0.20291722032316634</v>
      </c>
      <c r="I44" s="15">
        <v>1140</v>
      </c>
      <c r="J44" s="13">
        <v>5.7816953553713982E-4</v>
      </c>
      <c r="K44" s="16"/>
    </row>
    <row r="45" spans="1:12" x14ac:dyDescent="0.25">
      <c r="A45" s="9">
        <v>2004</v>
      </c>
      <c r="B45" s="10">
        <v>1971740</v>
      </c>
      <c r="C45" s="10">
        <v>1246900</v>
      </c>
      <c r="D45" s="11">
        <v>0.63238560865022775</v>
      </c>
      <c r="E45" s="15">
        <v>323600.00000000006</v>
      </c>
      <c r="F45" s="11">
        <v>0.16411900149106884</v>
      </c>
      <c r="G45" s="15">
        <v>400100</v>
      </c>
      <c r="H45" s="11">
        <v>0.20291722032316634</v>
      </c>
      <c r="I45" s="15">
        <v>1140</v>
      </c>
      <c r="J45" s="13">
        <v>5.7816953553713982E-4</v>
      </c>
      <c r="K45" s="16"/>
    </row>
    <row r="46" spans="1:12" x14ac:dyDescent="0.25">
      <c r="A46" s="9">
        <v>2005</v>
      </c>
      <c r="B46" s="10">
        <v>1890470</v>
      </c>
      <c r="C46" s="10">
        <v>1176200</v>
      </c>
      <c r="D46" s="11">
        <v>0.62217332197813247</v>
      </c>
      <c r="E46" s="15">
        <v>317900</v>
      </c>
      <c r="F46" s="11">
        <v>0.1681592408237105</v>
      </c>
      <c r="G46" s="15">
        <v>395100</v>
      </c>
      <c r="H46" s="11">
        <v>0.2089956465852407</v>
      </c>
      <c r="I46" s="15">
        <v>1270</v>
      </c>
      <c r="J46" s="13">
        <v>6.7179061291636471E-4</v>
      </c>
      <c r="K46" s="16"/>
    </row>
    <row r="47" spans="1:12" x14ac:dyDescent="0.25">
      <c r="A47" s="9">
        <v>2006</v>
      </c>
      <c r="B47" s="10">
        <v>1910455</v>
      </c>
      <c r="C47" s="10">
        <v>1186300</v>
      </c>
      <c r="D47" s="11">
        <v>0.62095155342575459</v>
      </c>
      <c r="E47" s="15">
        <v>325500</v>
      </c>
      <c r="F47" s="11">
        <v>0.17037826067612166</v>
      </c>
      <c r="G47" s="15">
        <v>396300</v>
      </c>
      <c r="H47" s="11">
        <v>0.20743749525636562</v>
      </c>
      <c r="I47" s="17">
        <v>2355</v>
      </c>
      <c r="J47" s="13">
        <v>1.2326906417581152E-3</v>
      </c>
      <c r="K47" s="16"/>
      <c r="L47" s="18"/>
    </row>
    <row r="48" spans="1:12" x14ac:dyDescent="0.25">
      <c r="A48" s="9">
        <v>2007</v>
      </c>
      <c r="B48" s="10">
        <v>2028954.9999999998</v>
      </c>
      <c r="C48" s="10">
        <v>1294799.9999999998</v>
      </c>
      <c r="D48" s="11">
        <v>0.63816102377825035</v>
      </c>
      <c r="E48" s="15">
        <v>335500.00000000006</v>
      </c>
      <c r="F48" s="11">
        <v>0.16535605767501008</v>
      </c>
      <c r="G48" s="15">
        <v>396300</v>
      </c>
      <c r="H48" s="11">
        <v>0.19532222252341724</v>
      </c>
      <c r="I48" s="17">
        <v>2355</v>
      </c>
      <c r="J48" s="13">
        <v>1.1606960233223509E-3</v>
      </c>
      <c r="K48" s="16"/>
      <c r="L48" s="18"/>
    </row>
    <row r="49" spans="1:19" x14ac:dyDescent="0.25">
      <c r="A49" s="9">
        <v>2008</v>
      </c>
      <c r="B49" s="10">
        <v>2056729.9999999998</v>
      </c>
      <c r="C49" s="10">
        <v>1294799.9999999998</v>
      </c>
      <c r="D49" s="11">
        <v>0.62954301245180455</v>
      </c>
      <c r="E49" s="15">
        <v>359300.00000000006</v>
      </c>
      <c r="F49" s="11">
        <v>0.17469478249454234</v>
      </c>
      <c r="G49" s="15">
        <v>399300</v>
      </c>
      <c r="H49" s="11">
        <v>0.19414313011430767</v>
      </c>
      <c r="I49" s="17">
        <v>3330</v>
      </c>
      <c r="J49" s="13">
        <v>1.6190749393454661E-3</v>
      </c>
      <c r="K49" s="16"/>
      <c r="L49" s="19"/>
    </row>
    <row r="50" spans="1:19" x14ac:dyDescent="0.25">
      <c r="A50" s="9">
        <v>2009</v>
      </c>
      <c r="B50" s="10">
        <v>2178327</v>
      </c>
      <c r="C50" s="10">
        <v>1294800</v>
      </c>
      <c r="D50" s="11">
        <v>0.59440111608587687</v>
      </c>
      <c r="E50" s="15">
        <v>434464</v>
      </c>
      <c r="F50" s="11">
        <v>0.19944847582571396</v>
      </c>
      <c r="G50" s="15">
        <v>441179</v>
      </c>
      <c r="H50" s="11">
        <v>0.20253111676988808</v>
      </c>
      <c r="I50" s="17">
        <v>7884</v>
      </c>
      <c r="J50" s="13">
        <v>3.6192913185210487E-3</v>
      </c>
      <c r="K50" s="18"/>
      <c r="L50" s="19"/>
    </row>
    <row r="51" spans="1:19" x14ac:dyDescent="0.25">
      <c r="A51" s="9">
        <v>2010</v>
      </c>
      <c r="B51" s="10">
        <v>2202399.6</v>
      </c>
      <c r="C51" s="10">
        <v>1295200</v>
      </c>
      <c r="D51" s="11">
        <v>0.58808583147218152</v>
      </c>
      <c r="E51" s="15">
        <v>453564</v>
      </c>
      <c r="F51" s="11">
        <v>0.20594082926640558</v>
      </c>
      <c r="G51" s="15">
        <v>441929</v>
      </c>
      <c r="H51" s="11">
        <v>0.20065795507772521</v>
      </c>
      <c r="I51" s="17">
        <v>11706.6</v>
      </c>
      <c r="J51" s="13">
        <v>5.3153841836876469E-3</v>
      </c>
      <c r="K51" s="18"/>
      <c r="L51" s="19"/>
    </row>
    <row r="52" spans="1:19" s="27" customFormat="1" x14ac:dyDescent="0.25">
      <c r="A52" s="20">
        <v>2011</v>
      </c>
      <c r="B52" s="21">
        <v>2197043.5</v>
      </c>
      <c r="C52" s="21">
        <v>1295200</v>
      </c>
      <c r="D52" s="22">
        <v>0.58951950655505914</v>
      </c>
      <c r="E52" s="23">
        <v>449838.5</v>
      </c>
      <c r="F52" s="22">
        <v>0.2047471977682736</v>
      </c>
      <c r="G52" s="23">
        <v>432159</v>
      </c>
      <c r="H52" s="22">
        <v>0.19670024740065456</v>
      </c>
      <c r="I52" s="24">
        <v>13846</v>
      </c>
      <c r="J52" s="25">
        <v>6.3021055340961611E-3</v>
      </c>
      <c r="K52" s="26"/>
      <c r="L52"/>
      <c r="M52"/>
      <c r="N52"/>
      <c r="O52"/>
      <c r="P52"/>
      <c r="Q52"/>
      <c r="R52"/>
      <c r="S52"/>
    </row>
    <row r="53" spans="1:19" s="27" customFormat="1" x14ac:dyDescent="0.25">
      <c r="A53" s="20">
        <v>2012</v>
      </c>
      <c r="B53" s="21">
        <v>2257353</v>
      </c>
      <c r="C53" s="21">
        <v>1295200</v>
      </c>
      <c r="D53" s="22">
        <v>0.57376936615584717</v>
      </c>
      <c r="E53" s="23">
        <v>458294</v>
      </c>
      <c r="F53" s="22">
        <v>0.2030227438951728</v>
      </c>
      <c r="G53" s="23">
        <v>438035</v>
      </c>
      <c r="H53" s="22">
        <v>0.19404807311926844</v>
      </c>
      <c r="I53" s="24">
        <v>65824</v>
      </c>
      <c r="J53" s="25">
        <v>2.9159816829711614E-2</v>
      </c>
      <c r="K53" s="26"/>
      <c r="L53"/>
      <c r="M53"/>
      <c r="N53"/>
      <c r="O53"/>
      <c r="P53"/>
      <c r="Q53"/>
      <c r="R53"/>
      <c r="S53"/>
    </row>
    <row r="54" spans="1:19" x14ac:dyDescent="0.25">
      <c r="A54" s="28">
        <v>2013</v>
      </c>
      <c r="B54" s="29">
        <v>2525211</v>
      </c>
      <c r="C54" s="29">
        <v>1539100</v>
      </c>
      <c r="D54" s="30">
        <v>0.60949362251312855</v>
      </c>
      <c r="E54" s="31">
        <v>448794</v>
      </c>
      <c r="F54" s="30">
        <v>0.1777253465155981</v>
      </c>
      <c r="G54" s="31">
        <v>438843</v>
      </c>
      <c r="H54" s="30">
        <v>0.17378468571537189</v>
      </c>
      <c r="I54" s="32">
        <v>68264</v>
      </c>
      <c r="J54" s="33">
        <v>2.7032988530463396E-2</v>
      </c>
      <c r="K54" s="34"/>
    </row>
    <row r="55" spans="1:19" x14ac:dyDescent="0.25">
      <c r="A55" s="28">
        <v>2014</v>
      </c>
      <c r="B55" s="29"/>
      <c r="C55" s="29"/>
      <c r="D55" s="30"/>
      <c r="E55" s="31"/>
      <c r="F55" s="30"/>
      <c r="G55" s="31"/>
      <c r="H55" s="35"/>
      <c r="I55" s="32"/>
      <c r="J55" s="36"/>
      <c r="K55" s="34"/>
    </row>
    <row r="56" spans="1:19" x14ac:dyDescent="0.25">
      <c r="A56" s="37">
        <v>2015</v>
      </c>
      <c r="B56" s="38"/>
      <c r="C56" s="38"/>
      <c r="D56" s="39"/>
      <c r="E56" s="35"/>
      <c r="F56" s="39"/>
      <c r="G56" s="35"/>
      <c r="H56" s="35"/>
      <c r="I56" s="40"/>
      <c r="J56" s="36"/>
      <c r="K56" s="34"/>
      <c r="L56" s="41"/>
      <c r="M56" s="41"/>
    </row>
    <row r="57" spans="1:19" x14ac:dyDescent="0.25">
      <c r="A57" s="28">
        <v>2016</v>
      </c>
      <c r="B57" s="38"/>
      <c r="C57" s="38"/>
      <c r="D57" s="39"/>
      <c r="E57" s="35"/>
      <c r="F57" s="39"/>
      <c r="G57" s="35"/>
      <c r="H57" s="35"/>
      <c r="I57" s="40"/>
      <c r="J57" s="36"/>
      <c r="K57" s="34"/>
      <c r="L57" s="41"/>
      <c r="M57" s="41"/>
    </row>
    <row r="58" spans="1:19" x14ac:dyDescent="0.25">
      <c r="A58" s="37">
        <v>2017</v>
      </c>
      <c r="B58" s="38"/>
      <c r="C58" s="38"/>
      <c r="D58" s="39"/>
      <c r="E58" s="35"/>
      <c r="F58" s="39"/>
      <c r="G58" s="35"/>
      <c r="H58" s="35"/>
      <c r="I58" s="40"/>
      <c r="J58" s="36"/>
      <c r="K58" s="34"/>
      <c r="L58" s="41"/>
      <c r="M58" s="41"/>
    </row>
    <row r="59" spans="1:19" x14ac:dyDescent="0.25">
      <c r="A59" s="28">
        <v>2018</v>
      </c>
      <c r="B59" s="38">
        <v>3014371.6</v>
      </c>
      <c r="C59" s="38">
        <v>1684900</v>
      </c>
      <c r="D59" s="39">
        <v>0.55895563771898593</v>
      </c>
      <c r="E59" s="35">
        <v>723255</v>
      </c>
      <c r="F59" s="39">
        <v>0.23993558060326736</v>
      </c>
      <c r="G59" s="35">
        <v>482249</v>
      </c>
      <c r="H59" s="36">
        <f t="shared" ref="H59:J59" si="0">G59/$B59</f>
        <v>0.15998326151958173</v>
      </c>
      <c r="I59" s="40">
        <v>71544</v>
      </c>
      <c r="J59" s="36">
        <f t="shared" si="0"/>
        <v>2.373430004449352E-2</v>
      </c>
      <c r="K59" s="34"/>
      <c r="L59" s="41"/>
      <c r="M59" s="41"/>
    </row>
    <row r="60" spans="1:19" x14ac:dyDescent="0.25">
      <c r="A60" s="37">
        <v>2019</v>
      </c>
      <c r="B60" s="38"/>
      <c r="C60" s="38"/>
      <c r="D60" s="39"/>
      <c r="E60" s="35"/>
      <c r="F60" s="39"/>
      <c r="G60" s="35"/>
      <c r="H60" s="35"/>
      <c r="I60" s="40"/>
      <c r="J60" s="36"/>
      <c r="K60" s="34"/>
      <c r="L60" s="42"/>
      <c r="M60" s="42"/>
    </row>
    <row r="61" spans="1:19" x14ac:dyDescent="0.25">
      <c r="A61" s="28">
        <v>2020</v>
      </c>
      <c r="B61" s="38"/>
      <c r="C61" s="38"/>
      <c r="D61" s="39"/>
      <c r="E61" s="35"/>
      <c r="F61" s="35"/>
      <c r="G61" s="35"/>
      <c r="H61" s="35"/>
      <c r="I61" s="40"/>
      <c r="J61" s="36"/>
      <c r="K61" s="34"/>
      <c r="L61" s="43"/>
      <c r="M61" s="43"/>
    </row>
    <row r="62" spans="1:19" ht="15.75" thickBot="1" x14ac:dyDescent="0.3">
      <c r="A62" s="179">
        <v>2021</v>
      </c>
      <c r="B62" s="44">
        <v>3167868.9</v>
      </c>
      <c r="C62" s="45">
        <v>1776699.9999999998</v>
      </c>
      <c r="D62" s="180">
        <v>0.56085022962913644</v>
      </c>
      <c r="E62" s="45">
        <v>731686.79999999981</v>
      </c>
      <c r="F62" s="46">
        <v>0.23097130061158777</v>
      </c>
      <c r="G62" s="45">
        <v>488184</v>
      </c>
      <c r="H62" s="46">
        <v>0.15410486210461552</v>
      </c>
      <c r="I62" s="45">
        <v>68339</v>
      </c>
      <c r="J62" s="181">
        <v>2.1572546767954951E-2</v>
      </c>
      <c r="K62" s="34"/>
      <c r="L62" s="19">
        <f>(I70-I54)/I54</f>
        <v>1.3184108754248212E-2</v>
      </c>
    </row>
    <row r="63" spans="1:19" x14ac:dyDescent="0.25">
      <c r="A63" s="47" t="s">
        <v>9</v>
      </c>
      <c r="B63" s="48"/>
      <c r="C63" s="48"/>
      <c r="D63" s="48"/>
      <c r="E63" s="49"/>
      <c r="F63" s="48"/>
      <c r="G63" s="49"/>
      <c r="H63" s="48"/>
      <c r="I63" s="47"/>
      <c r="J63" s="50"/>
      <c r="L63" s="18"/>
    </row>
    <row r="64" spans="1:19" x14ac:dyDescent="0.25">
      <c r="A64" s="47" t="s">
        <v>10</v>
      </c>
      <c r="B64" s="48"/>
      <c r="C64" s="48"/>
      <c r="D64" s="48"/>
      <c r="E64" s="49"/>
      <c r="F64" s="48"/>
      <c r="G64" s="49"/>
      <c r="H64" s="48"/>
      <c r="I64" s="47"/>
      <c r="J64" s="50"/>
    </row>
    <row r="65" spans="1:11" x14ac:dyDescent="0.25">
      <c r="A65" s="51" t="s">
        <v>11</v>
      </c>
      <c r="B65" s="48"/>
      <c r="C65" s="48"/>
      <c r="D65" s="48"/>
      <c r="E65" s="49"/>
      <c r="F65" s="48"/>
      <c r="G65" s="49"/>
      <c r="H65" s="48"/>
      <c r="I65" s="47"/>
      <c r="J65" s="50"/>
    </row>
    <row r="66" spans="1:11" x14ac:dyDescent="0.25">
      <c r="A66" s="47" t="s">
        <v>12</v>
      </c>
      <c r="B66" s="48"/>
      <c r="C66" s="48"/>
      <c r="D66" s="48"/>
      <c r="E66" s="49"/>
      <c r="F66" s="48"/>
      <c r="G66" s="49"/>
      <c r="H66" s="48"/>
      <c r="I66" s="47"/>
      <c r="J66" s="50"/>
    </row>
    <row r="67" spans="1:11" ht="15" customHeight="1" x14ac:dyDescent="0.25">
      <c r="A67" s="41" t="s">
        <v>13</v>
      </c>
      <c r="B67" s="41"/>
      <c r="C67" s="41"/>
      <c r="D67" s="41"/>
      <c r="E67" s="41"/>
      <c r="F67" s="41"/>
      <c r="G67" s="41"/>
      <c r="H67" s="41"/>
      <c r="I67" s="41"/>
      <c r="J67" s="41"/>
      <c r="K67" s="41"/>
    </row>
    <row r="68" spans="1:11" x14ac:dyDescent="0.25">
      <c r="A68" s="42" t="s">
        <v>14</v>
      </c>
      <c r="B68" s="42"/>
      <c r="C68" s="42"/>
      <c r="D68" s="42"/>
      <c r="E68" s="42"/>
      <c r="F68" s="42"/>
      <c r="G68" s="42"/>
      <c r="H68" s="42"/>
      <c r="I68" s="42"/>
      <c r="J68" s="42"/>
      <c r="K68" s="42"/>
    </row>
    <row r="69" spans="1:11" ht="174" customHeight="1" x14ac:dyDescent="0.25">
      <c r="A69" s="142" t="s">
        <v>15</v>
      </c>
      <c r="B69" s="142"/>
      <c r="C69" s="142"/>
      <c r="D69" s="142"/>
      <c r="E69" s="142"/>
      <c r="F69" s="142"/>
      <c r="G69" s="142"/>
      <c r="H69" s="142"/>
      <c r="I69" s="142"/>
      <c r="J69" s="142"/>
      <c r="K69" s="142"/>
    </row>
    <row r="70" spans="1:11" x14ac:dyDescent="0.25">
      <c r="A70" s="52">
        <v>2013</v>
      </c>
      <c r="B70" s="34"/>
      <c r="C70" s="52"/>
      <c r="D70" s="52"/>
      <c r="E70" s="53"/>
      <c r="F70" s="52"/>
      <c r="G70" s="53"/>
      <c r="H70" s="52"/>
      <c r="I70" s="54">
        <f>I54+K70</f>
        <v>69164</v>
      </c>
      <c r="J70" s="55"/>
      <c r="K70" s="34">
        <v>900</v>
      </c>
    </row>
    <row r="71" spans="1:11" x14ac:dyDescent="0.25">
      <c r="I71" s="18"/>
      <c r="J71" s="56"/>
      <c r="K71" s="18"/>
    </row>
    <row r="73" spans="1:11" ht="15.75" x14ac:dyDescent="0.25">
      <c r="B73" s="57"/>
      <c r="J73" s="58"/>
    </row>
    <row r="79" spans="1:11" x14ac:dyDescent="0.25">
      <c r="A79" s="7"/>
    </row>
    <row r="80" spans="1: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sheetData>
  <mergeCells count="7">
    <mergeCell ref="A69:K69"/>
    <mergeCell ref="A2:A3"/>
    <mergeCell ref="B2:B3"/>
    <mergeCell ref="C2:D2"/>
    <mergeCell ref="E2:F2"/>
    <mergeCell ref="G2:H2"/>
    <mergeCell ref="I2:J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4894-2651-4457-8EB7-B3F6159A7C99}">
  <sheetPr>
    <tabColor theme="9"/>
  </sheetPr>
  <dimension ref="A1:U87"/>
  <sheetViews>
    <sheetView showGridLines="0" workbookViewId="0">
      <pane ySplit="3" topLeftCell="A4" activePane="bottomLeft" state="frozen"/>
      <selection activeCell="E59" sqref="E59"/>
      <selection pane="bottomLeft" activeCell="M62" sqref="A4:M62"/>
    </sheetView>
  </sheetViews>
  <sheetFormatPr defaultRowHeight="15" x14ac:dyDescent="0.25"/>
  <cols>
    <col min="1" max="3" width="12" customWidth="1"/>
    <col min="4" max="13" width="11.140625" customWidth="1"/>
  </cols>
  <sheetData>
    <row r="1" spans="1:16" x14ac:dyDescent="0.25">
      <c r="A1" s="1" t="s">
        <v>16</v>
      </c>
      <c r="B1" s="1"/>
      <c r="C1" s="1"/>
      <c r="D1" s="1"/>
      <c r="E1" s="1"/>
      <c r="F1" s="1"/>
      <c r="G1" s="1"/>
      <c r="H1" s="1"/>
      <c r="I1" s="1"/>
      <c r="J1" s="1"/>
      <c r="K1" s="1"/>
      <c r="L1" s="1"/>
      <c r="M1" s="1"/>
    </row>
    <row r="2" spans="1:16" x14ac:dyDescent="0.25">
      <c r="A2" s="143" t="s">
        <v>1</v>
      </c>
      <c r="B2" s="143" t="s">
        <v>17</v>
      </c>
      <c r="C2" s="150" t="s">
        <v>2</v>
      </c>
      <c r="D2" s="146" t="s">
        <v>18</v>
      </c>
      <c r="E2" s="147"/>
      <c r="F2" s="146" t="s">
        <v>19</v>
      </c>
      <c r="G2" s="147"/>
      <c r="H2" s="146" t="s">
        <v>20</v>
      </c>
      <c r="I2" s="147"/>
      <c r="J2" s="146" t="s">
        <v>5</v>
      </c>
      <c r="K2" s="147"/>
      <c r="L2" s="144" t="s">
        <v>21</v>
      </c>
      <c r="M2" s="149"/>
    </row>
    <row r="3" spans="1:16" ht="45" x14ac:dyDescent="0.25">
      <c r="A3" s="143"/>
      <c r="B3" s="143"/>
      <c r="C3" s="150"/>
      <c r="D3" s="2" t="s">
        <v>22</v>
      </c>
      <c r="E3" s="3" t="s">
        <v>8</v>
      </c>
      <c r="F3" s="2" t="s">
        <v>22</v>
      </c>
      <c r="G3" s="3" t="s">
        <v>8</v>
      </c>
      <c r="H3" s="2" t="s">
        <v>22</v>
      </c>
      <c r="I3" s="60" t="s">
        <v>8</v>
      </c>
      <c r="J3" s="2" t="s">
        <v>22</v>
      </c>
      <c r="K3" s="3" t="s">
        <v>8</v>
      </c>
      <c r="L3" s="2" t="s">
        <v>22</v>
      </c>
      <c r="M3" s="60" t="s">
        <v>8</v>
      </c>
      <c r="N3" s="61"/>
      <c r="O3" s="61"/>
      <c r="P3" s="61"/>
    </row>
    <row r="4" spans="1:16" x14ac:dyDescent="0.25">
      <c r="A4" s="62">
        <v>1963</v>
      </c>
      <c r="B4" s="62" t="s">
        <v>23</v>
      </c>
      <c r="C4" s="63"/>
      <c r="D4" s="64"/>
      <c r="E4" s="65"/>
      <c r="F4" s="64"/>
      <c r="G4" s="65"/>
      <c r="H4" s="64"/>
      <c r="I4" s="65"/>
      <c r="J4" s="64">
        <v>325</v>
      </c>
      <c r="K4" s="65"/>
      <c r="L4" s="62"/>
      <c r="M4" s="62"/>
      <c r="N4" s="61"/>
      <c r="O4" s="61"/>
      <c r="P4" s="61"/>
    </row>
    <row r="5" spans="1:16" x14ac:dyDescent="0.25">
      <c r="A5" s="62">
        <v>1964</v>
      </c>
      <c r="B5" s="62" t="s">
        <v>23</v>
      </c>
      <c r="C5" s="63"/>
      <c r="D5" s="64"/>
      <c r="E5" s="65"/>
      <c r="F5" s="64"/>
      <c r="G5" s="65"/>
      <c r="H5" s="64"/>
      <c r="I5" s="65"/>
      <c r="J5" s="64">
        <v>321</v>
      </c>
      <c r="K5" s="65"/>
      <c r="L5" s="62"/>
      <c r="M5" s="62"/>
      <c r="N5" s="61"/>
      <c r="O5" s="61"/>
      <c r="P5" s="61"/>
    </row>
    <row r="6" spans="1:16" x14ac:dyDescent="0.25">
      <c r="A6" s="62">
        <v>1965</v>
      </c>
      <c r="B6" s="62" t="s">
        <v>23</v>
      </c>
      <c r="C6" s="63"/>
      <c r="D6" s="64"/>
      <c r="E6" s="65"/>
      <c r="F6" s="64"/>
      <c r="G6" s="65"/>
      <c r="H6" s="64"/>
      <c r="I6" s="65"/>
      <c r="J6" s="64">
        <v>350</v>
      </c>
      <c r="K6" s="65"/>
      <c r="L6" s="62"/>
      <c r="M6" s="62"/>
      <c r="N6" s="61"/>
      <c r="O6" s="61"/>
      <c r="P6" s="61"/>
    </row>
    <row r="7" spans="1:16" x14ac:dyDescent="0.25">
      <c r="A7" s="62">
        <v>1966</v>
      </c>
      <c r="B7" s="62" t="s">
        <v>23</v>
      </c>
      <c r="C7" s="63"/>
      <c r="D7" s="64"/>
      <c r="E7" s="65"/>
      <c r="F7" s="64"/>
      <c r="G7" s="65"/>
      <c r="H7" s="64"/>
      <c r="I7" s="65"/>
      <c r="J7" s="64">
        <v>316</v>
      </c>
      <c r="K7" s="65"/>
      <c r="L7" s="62"/>
      <c r="M7" s="62"/>
      <c r="N7" s="61"/>
      <c r="O7" s="61"/>
      <c r="P7" s="61"/>
    </row>
    <row r="8" spans="1:16" x14ac:dyDescent="0.25">
      <c r="A8" s="62">
        <v>1967</v>
      </c>
      <c r="B8" s="62" t="s">
        <v>23</v>
      </c>
      <c r="C8" s="63"/>
      <c r="D8" s="64"/>
      <c r="E8" s="65"/>
      <c r="F8" s="64"/>
      <c r="G8" s="65"/>
      <c r="H8" s="64"/>
      <c r="I8" s="65"/>
      <c r="J8" s="64">
        <v>363</v>
      </c>
      <c r="K8" s="65"/>
      <c r="L8" s="62"/>
      <c r="M8" s="62"/>
      <c r="N8" s="61"/>
      <c r="O8" s="61"/>
      <c r="P8" s="61"/>
    </row>
    <row r="9" spans="1:16" x14ac:dyDescent="0.25">
      <c r="A9" s="62">
        <v>1968</v>
      </c>
      <c r="B9" s="62" t="s">
        <v>23</v>
      </c>
      <c r="C9" s="63"/>
      <c r="D9" s="64"/>
      <c r="E9" s="65"/>
      <c r="F9" s="64"/>
      <c r="G9" s="65"/>
      <c r="H9" s="64"/>
      <c r="I9" s="65"/>
      <c r="J9" s="64">
        <v>363</v>
      </c>
      <c r="K9" s="65"/>
      <c r="L9" s="62"/>
      <c r="M9" s="62"/>
      <c r="N9" s="61"/>
      <c r="O9" s="61"/>
      <c r="P9" s="61"/>
    </row>
    <row r="10" spans="1:16" x14ac:dyDescent="0.25">
      <c r="A10" s="62">
        <v>1969</v>
      </c>
      <c r="B10" s="62" t="s">
        <v>23</v>
      </c>
      <c r="C10" s="63"/>
      <c r="D10" s="64"/>
      <c r="E10" s="65"/>
      <c r="F10" s="64"/>
      <c r="G10" s="65"/>
      <c r="H10" s="64"/>
      <c r="I10" s="65"/>
      <c r="J10" s="64">
        <v>340</v>
      </c>
      <c r="K10" s="65"/>
      <c r="L10" s="62"/>
      <c r="M10" s="62"/>
      <c r="N10" s="61"/>
      <c r="O10" s="61"/>
      <c r="P10" s="61"/>
    </row>
    <row r="11" spans="1:16" x14ac:dyDescent="0.25">
      <c r="A11" s="62">
        <v>1970</v>
      </c>
      <c r="B11" s="62" t="s">
        <v>23</v>
      </c>
      <c r="C11" s="63"/>
      <c r="D11" s="64"/>
      <c r="E11" s="65"/>
      <c r="F11" s="64"/>
      <c r="G11" s="65"/>
      <c r="H11" s="64"/>
      <c r="I11" s="65"/>
      <c r="J11" s="64">
        <v>362</v>
      </c>
      <c r="K11" s="65"/>
      <c r="L11" s="62"/>
      <c r="M11" s="62"/>
      <c r="N11" s="61"/>
      <c r="O11" s="61"/>
      <c r="P11" s="61"/>
    </row>
    <row r="12" spans="1:16" x14ac:dyDescent="0.25">
      <c r="A12" s="62">
        <v>1971</v>
      </c>
      <c r="B12" s="62" t="s">
        <v>23</v>
      </c>
      <c r="C12" s="63">
        <v>1071</v>
      </c>
      <c r="D12" s="64">
        <v>195</v>
      </c>
      <c r="E12" s="65">
        <v>0.18207282913165265</v>
      </c>
      <c r="F12" s="64">
        <v>614</v>
      </c>
      <c r="G12" s="65">
        <v>0.5732959850606909</v>
      </c>
      <c r="H12" s="64">
        <v>262</v>
      </c>
      <c r="I12" s="65">
        <v>0.24463118580765639</v>
      </c>
      <c r="J12" s="64"/>
      <c r="K12" s="65"/>
      <c r="L12" s="62"/>
      <c r="M12" s="62"/>
      <c r="N12" s="61"/>
      <c r="O12" s="61"/>
      <c r="P12" s="61"/>
    </row>
    <row r="13" spans="1:16" x14ac:dyDescent="0.25">
      <c r="A13" s="62">
        <v>1972</v>
      </c>
      <c r="B13" s="62" t="s">
        <v>24</v>
      </c>
      <c r="C13" s="63">
        <v>1207</v>
      </c>
      <c r="D13" s="64">
        <v>193</v>
      </c>
      <c r="E13" s="65">
        <v>0.15990057995028997</v>
      </c>
      <c r="F13" s="64">
        <v>748</v>
      </c>
      <c r="G13" s="65">
        <v>0.61971830985915488</v>
      </c>
      <c r="H13" s="64">
        <v>266</v>
      </c>
      <c r="I13" s="65">
        <v>0.22038111019055509</v>
      </c>
      <c r="J13" s="64"/>
      <c r="K13" s="65"/>
      <c r="L13" s="62"/>
      <c r="M13" s="62"/>
      <c r="N13" s="61"/>
      <c r="O13" s="66"/>
      <c r="P13" s="61"/>
    </row>
    <row r="14" spans="1:16" x14ac:dyDescent="0.25">
      <c r="A14" s="62">
        <v>1973</v>
      </c>
      <c r="B14" s="62" t="s">
        <v>24</v>
      </c>
      <c r="C14" s="63">
        <v>1406</v>
      </c>
      <c r="D14" s="64">
        <v>189</v>
      </c>
      <c r="E14" s="65">
        <v>0.13442389758179232</v>
      </c>
      <c r="F14" s="64">
        <v>950</v>
      </c>
      <c r="G14" s="65">
        <v>0.67567567567567566</v>
      </c>
      <c r="H14" s="64">
        <v>267</v>
      </c>
      <c r="I14" s="65">
        <v>0.18990042674253202</v>
      </c>
      <c r="J14" s="64"/>
      <c r="K14" s="65"/>
      <c r="L14" s="62"/>
      <c r="M14" s="62"/>
      <c r="N14" s="61"/>
      <c r="O14" s="66"/>
      <c r="P14" s="61"/>
    </row>
    <row r="15" spans="1:16" x14ac:dyDescent="0.25">
      <c r="A15" s="62">
        <v>1974</v>
      </c>
      <c r="B15" s="62" t="s">
        <v>25</v>
      </c>
      <c r="C15" s="63">
        <v>1868</v>
      </c>
      <c r="D15" s="64">
        <v>203</v>
      </c>
      <c r="E15" s="65">
        <v>0.10867237687366167</v>
      </c>
      <c r="F15" s="64">
        <v>1047</v>
      </c>
      <c r="G15" s="65">
        <v>0.56049250535331907</v>
      </c>
      <c r="H15" s="64">
        <v>299</v>
      </c>
      <c r="I15" s="65">
        <v>0.16006423982869378</v>
      </c>
      <c r="J15" s="64">
        <v>319</v>
      </c>
      <c r="K15" s="65">
        <v>0.17077087794432549</v>
      </c>
      <c r="L15" s="62"/>
      <c r="M15" s="62"/>
      <c r="N15" s="61"/>
      <c r="O15" s="66"/>
      <c r="P15" s="61"/>
    </row>
    <row r="16" spans="1:16" x14ac:dyDescent="0.25">
      <c r="A16" s="62">
        <v>1975</v>
      </c>
      <c r="B16" s="62" t="s">
        <v>25</v>
      </c>
      <c r="C16" s="63">
        <v>2262</v>
      </c>
      <c r="D16" s="64">
        <v>277</v>
      </c>
      <c r="E16" s="65">
        <v>0.12245800176834659</v>
      </c>
      <c r="F16" s="64">
        <v>1311</v>
      </c>
      <c r="G16" s="65">
        <v>0.57957559681697612</v>
      </c>
      <c r="H16" s="64">
        <v>323</v>
      </c>
      <c r="I16" s="65">
        <v>0.14279398762157383</v>
      </c>
      <c r="J16" s="64">
        <v>351</v>
      </c>
      <c r="K16" s="65">
        <v>0.15517241379310345</v>
      </c>
      <c r="L16" s="62"/>
      <c r="M16" s="62"/>
      <c r="N16" s="61"/>
      <c r="O16" s="66"/>
      <c r="P16" s="61"/>
    </row>
    <row r="17" spans="1:16" x14ac:dyDescent="0.25">
      <c r="A17" s="62">
        <v>1976</v>
      </c>
      <c r="B17" s="62" t="s">
        <v>25</v>
      </c>
      <c r="C17" s="63">
        <v>2502</v>
      </c>
      <c r="D17" s="64">
        <v>351</v>
      </c>
      <c r="E17" s="65">
        <v>0.14028776978417265</v>
      </c>
      <c r="F17" s="64">
        <v>1468</v>
      </c>
      <c r="G17" s="65">
        <v>0.58673061550759398</v>
      </c>
      <c r="H17" s="64">
        <v>314</v>
      </c>
      <c r="I17" s="65">
        <v>0.12549960031974419</v>
      </c>
      <c r="J17" s="64">
        <v>369</v>
      </c>
      <c r="K17" s="65">
        <v>0.14748201438848921</v>
      </c>
      <c r="L17" s="62"/>
      <c r="M17" s="62"/>
      <c r="N17" s="61"/>
      <c r="O17" s="66"/>
      <c r="P17" s="61"/>
    </row>
    <row r="18" spans="1:16" x14ac:dyDescent="0.25">
      <c r="A18" s="62">
        <v>1977</v>
      </c>
      <c r="B18" s="62" t="s">
        <v>25</v>
      </c>
      <c r="C18" s="63">
        <v>2710</v>
      </c>
      <c r="D18" s="64">
        <v>378</v>
      </c>
      <c r="E18" s="65">
        <v>0.13948339483394834</v>
      </c>
      <c r="F18" s="64">
        <v>1537</v>
      </c>
      <c r="G18" s="65">
        <v>0.56715867158671585</v>
      </c>
      <c r="H18" s="64">
        <v>297</v>
      </c>
      <c r="I18" s="65">
        <v>0.10959409594095941</v>
      </c>
      <c r="J18" s="64">
        <v>498</v>
      </c>
      <c r="K18" s="65">
        <v>0.18376383763837639</v>
      </c>
      <c r="L18" s="62"/>
      <c r="M18" s="62"/>
      <c r="N18" s="61"/>
      <c r="O18" s="66"/>
      <c r="P18" s="61"/>
    </row>
    <row r="19" spans="1:16" x14ac:dyDescent="0.25">
      <c r="A19" s="62">
        <v>1978</v>
      </c>
      <c r="B19" s="62" t="s">
        <v>25</v>
      </c>
      <c r="C19" s="63">
        <v>2864</v>
      </c>
      <c r="D19" s="64">
        <v>388</v>
      </c>
      <c r="E19" s="65">
        <v>0.13547486033519554</v>
      </c>
      <c r="F19" s="64">
        <v>1690</v>
      </c>
      <c r="G19" s="65">
        <v>0.59008379888268159</v>
      </c>
      <c r="H19" s="64">
        <v>323</v>
      </c>
      <c r="I19" s="65">
        <v>0.11277932960893855</v>
      </c>
      <c r="J19" s="64">
        <v>463</v>
      </c>
      <c r="K19" s="65">
        <v>0.16166201117318435</v>
      </c>
      <c r="L19" s="62"/>
      <c r="M19" s="62"/>
      <c r="N19" s="61"/>
      <c r="O19" s="66"/>
      <c r="P19" s="61"/>
    </row>
    <row r="20" spans="1:16" x14ac:dyDescent="0.25">
      <c r="A20" s="62">
        <v>1979</v>
      </c>
      <c r="B20" s="62" t="s">
        <v>25</v>
      </c>
      <c r="C20" s="63">
        <v>2968</v>
      </c>
      <c r="D20" s="64">
        <v>383</v>
      </c>
      <c r="E20" s="65">
        <v>0.12904312668463611</v>
      </c>
      <c r="F20" s="64">
        <v>1827</v>
      </c>
      <c r="G20" s="65">
        <v>0.61556603773584906</v>
      </c>
      <c r="H20" s="64">
        <v>308</v>
      </c>
      <c r="I20" s="65">
        <v>0.10377358490566038</v>
      </c>
      <c r="J20" s="64">
        <v>450</v>
      </c>
      <c r="K20" s="65">
        <v>0.15161725067385445</v>
      </c>
      <c r="L20" s="62"/>
      <c r="M20" s="62"/>
      <c r="N20" s="61"/>
      <c r="O20" s="66"/>
      <c r="P20" s="61"/>
    </row>
    <row r="21" spans="1:16" x14ac:dyDescent="0.25">
      <c r="A21" s="62">
        <v>1980</v>
      </c>
      <c r="B21" s="62" t="s">
        <v>25</v>
      </c>
      <c r="C21" s="63">
        <v>3034</v>
      </c>
      <c r="D21" s="64">
        <v>368</v>
      </c>
      <c r="E21" s="65">
        <v>0.12129202373104812</v>
      </c>
      <c r="F21" s="64">
        <v>1844</v>
      </c>
      <c r="G21" s="65">
        <v>0.6077785102175346</v>
      </c>
      <c r="H21" s="64">
        <v>290</v>
      </c>
      <c r="I21" s="65">
        <v>9.55833882663151E-2</v>
      </c>
      <c r="J21" s="64">
        <v>532</v>
      </c>
      <c r="K21" s="65">
        <v>0.17534607778510217</v>
      </c>
      <c r="L21" s="62"/>
      <c r="M21" s="62"/>
      <c r="N21" s="61"/>
      <c r="O21" s="66"/>
      <c r="P21" s="61"/>
    </row>
    <row r="22" spans="1:16" x14ac:dyDescent="0.25">
      <c r="A22" s="62">
        <v>1981</v>
      </c>
      <c r="B22" s="62" t="s">
        <v>25</v>
      </c>
      <c r="C22" s="63">
        <v>3154</v>
      </c>
      <c r="D22" s="64">
        <v>338</v>
      </c>
      <c r="E22" s="65">
        <v>0.10716550412175016</v>
      </c>
      <c r="F22" s="64">
        <v>1897</v>
      </c>
      <c r="G22" s="65">
        <v>0.60145846544071024</v>
      </c>
      <c r="H22" s="64">
        <v>338</v>
      </c>
      <c r="I22" s="65">
        <v>0.10716550412175016</v>
      </c>
      <c r="J22" s="64">
        <v>581</v>
      </c>
      <c r="K22" s="65">
        <v>0.18421052631578946</v>
      </c>
      <c r="L22" s="62"/>
      <c r="M22" s="62"/>
      <c r="N22" s="61"/>
      <c r="O22" s="66"/>
      <c r="P22" s="61"/>
    </row>
    <row r="23" spans="1:16" x14ac:dyDescent="0.25">
      <c r="A23" s="62">
        <v>1982</v>
      </c>
      <c r="B23" s="62" t="s">
        <v>25</v>
      </c>
      <c r="C23" s="63">
        <v>3607</v>
      </c>
      <c r="D23" s="64">
        <v>466</v>
      </c>
      <c r="E23" s="65">
        <v>0.12919323537565844</v>
      </c>
      <c r="F23" s="64">
        <v>2211</v>
      </c>
      <c r="G23" s="65">
        <v>0.61297477127807043</v>
      </c>
      <c r="H23" s="64">
        <v>354</v>
      </c>
      <c r="I23" s="65">
        <v>9.8142500693096754E-2</v>
      </c>
      <c r="J23" s="64">
        <v>576</v>
      </c>
      <c r="K23" s="65">
        <v>0.15968949265317439</v>
      </c>
      <c r="L23" s="62"/>
      <c r="M23" s="62"/>
      <c r="N23" s="61"/>
      <c r="O23" s="66"/>
      <c r="P23" s="61"/>
    </row>
    <row r="24" spans="1:16" x14ac:dyDescent="0.25">
      <c r="A24" s="62">
        <v>1983</v>
      </c>
      <c r="B24" s="62" t="s">
        <v>25</v>
      </c>
      <c r="C24" s="63">
        <v>3781</v>
      </c>
      <c r="D24" s="64">
        <v>526</v>
      </c>
      <c r="E24" s="65">
        <v>0.13911663581063211</v>
      </c>
      <c r="F24" s="64">
        <v>2338</v>
      </c>
      <c r="G24" s="65">
        <v>0.61835493255752449</v>
      </c>
      <c r="H24" s="64">
        <v>331</v>
      </c>
      <c r="I24" s="67">
        <v>8.754297804813542E-2</v>
      </c>
      <c r="J24" s="64">
        <v>586</v>
      </c>
      <c r="K24" s="65">
        <v>0.15498545358370802</v>
      </c>
      <c r="L24" s="62"/>
      <c r="M24" s="62"/>
      <c r="N24" s="61"/>
      <c r="O24" s="66"/>
      <c r="P24" s="61"/>
    </row>
    <row r="25" spans="1:16" x14ac:dyDescent="0.25">
      <c r="A25" s="62">
        <v>1984</v>
      </c>
      <c r="B25" s="62" t="s">
        <v>25</v>
      </c>
      <c r="C25" s="63">
        <v>4057</v>
      </c>
      <c r="D25" s="64">
        <v>541</v>
      </c>
      <c r="E25" s="65">
        <v>0.13334976583682523</v>
      </c>
      <c r="F25" s="64">
        <v>2512</v>
      </c>
      <c r="G25" s="65">
        <v>0.61917673157505548</v>
      </c>
      <c r="H25" s="64">
        <v>308</v>
      </c>
      <c r="I25" s="67">
        <v>7.5918166132610307E-2</v>
      </c>
      <c r="J25" s="64">
        <v>696</v>
      </c>
      <c r="K25" s="65">
        <v>0.17155533645550899</v>
      </c>
      <c r="L25" s="62"/>
      <c r="M25" s="62"/>
      <c r="N25" s="61"/>
      <c r="O25" s="66"/>
      <c r="P25" s="61"/>
    </row>
    <row r="26" spans="1:16" x14ac:dyDescent="0.25">
      <c r="A26" s="62">
        <v>1985</v>
      </c>
      <c r="B26" s="62" t="s">
        <v>26</v>
      </c>
      <c r="C26" s="63">
        <v>4234</v>
      </c>
      <c r="D26" s="64">
        <v>538</v>
      </c>
      <c r="E26" s="65">
        <v>0.12706660368445913</v>
      </c>
      <c r="F26" s="64">
        <v>2631</v>
      </c>
      <c r="G26" s="65">
        <v>0.62139820500708554</v>
      </c>
      <c r="H26" s="64">
        <v>290</v>
      </c>
      <c r="I26" s="67">
        <v>6.8493150684931503E-2</v>
      </c>
      <c r="J26" s="64">
        <v>775</v>
      </c>
      <c r="K26" s="65">
        <v>0.18304204062352386</v>
      </c>
      <c r="L26" s="62"/>
      <c r="M26" s="62"/>
      <c r="N26" s="61"/>
      <c r="O26" s="66"/>
      <c r="P26" s="61"/>
    </row>
    <row r="27" spans="1:16" x14ac:dyDescent="0.25">
      <c r="A27" s="62">
        <v>1986</v>
      </c>
      <c r="B27" s="62" t="s">
        <v>25</v>
      </c>
      <c r="C27" s="63">
        <v>4411</v>
      </c>
      <c r="D27" s="64">
        <v>535</v>
      </c>
      <c r="E27" s="65">
        <v>0.12128768986624348</v>
      </c>
      <c r="F27" s="64">
        <v>2749</v>
      </c>
      <c r="G27" s="65">
        <v>0.62321469054636136</v>
      </c>
      <c r="H27" s="64">
        <v>272</v>
      </c>
      <c r="I27" s="67">
        <v>6.1664021763772385E-2</v>
      </c>
      <c r="J27" s="64">
        <v>854</v>
      </c>
      <c r="K27" s="65">
        <v>0.19360689186125596</v>
      </c>
      <c r="L27" s="62"/>
      <c r="M27" s="62"/>
      <c r="N27" s="61"/>
      <c r="O27" s="66"/>
      <c r="P27" s="61"/>
    </row>
    <row r="28" spans="1:16" x14ac:dyDescent="0.25">
      <c r="A28" s="62">
        <v>1987</v>
      </c>
      <c r="B28" s="62" t="s">
        <v>25</v>
      </c>
      <c r="C28" s="63">
        <v>4424</v>
      </c>
      <c r="D28" s="64">
        <v>459</v>
      </c>
      <c r="E28" s="65">
        <v>0.10375226039783002</v>
      </c>
      <c r="F28" s="64">
        <v>2790</v>
      </c>
      <c r="G28" s="65">
        <v>0.63065099457504525</v>
      </c>
      <c r="H28" s="64">
        <v>276</v>
      </c>
      <c r="I28" s="67">
        <v>6.2386980108499093E-2</v>
      </c>
      <c r="J28" s="64">
        <v>898</v>
      </c>
      <c r="K28" s="65">
        <v>0.20298372513562388</v>
      </c>
      <c r="L28" s="62"/>
      <c r="M28" s="62"/>
      <c r="N28" s="61"/>
      <c r="O28" s="66"/>
      <c r="P28" s="61"/>
    </row>
    <row r="29" spans="1:16" x14ac:dyDescent="0.25">
      <c r="A29" s="62">
        <v>1988</v>
      </c>
      <c r="B29" s="62" t="s">
        <v>25</v>
      </c>
      <c r="C29" s="63">
        <v>4502</v>
      </c>
      <c r="D29" s="64">
        <v>451</v>
      </c>
      <c r="E29" s="65">
        <v>0.10017769880053309</v>
      </c>
      <c r="F29" s="64">
        <v>2767</v>
      </c>
      <c r="G29" s="65">
        <v>0.6146157263438472</v>
      </c>
      <c r="H29" s="64">
        <v>295</v>
      </c>
      <c r="I29" s="67">
        <v>6.5526432696579304E-2</v>
      </c>
      <c r="J29" s="64">
        <v>989</v>
      </c>
      <c r="K29" s="65">
        <v>0.21968014215904041</v>
      </c>
      <c r="L29" s="62"/>
      <c r="M29" s="62"/>
      <c r="N29" s="61"/>
      <c r="O29" s="66"/>
      <c r="P29" s="61"/>
    </row>
    <row r="30" spans="1:16" x14ac:dyDescent="0.25">
      <c r="A30" s="62">
        <v>1989</v>
      </c>
      <c r="B30" s="62" t="s">
        <v>25</v>
      </c>
      <c r="C30" s="63">
        <v>4604</v>
      </c>
      <c r="D30" s="64">
        <v>486</v>
      </c>
      <c r="E30" s="65">
        <v>0.10556038227628149</v>
      </c>
      <c r="F30" s="64">
        <v>2875</v>
      </c>
      <c r="G30" s="65">
        <v>0.62445699391833187</v>
      </c>
      <c r="H30" s="64">
        <v>307</v>
      </c>
      <c r="I30" s="67">
        <v>6.668114682884449E-2</v>
      </c>
      <c r="J30" s="64">
        <v>935</v>
      </c>
      <c r="K30" s="65">
        <v>0.2030842745438749</v>
      </c>
      <c r="L30" s="62"/>
      <c r="M30" s="62"/>
      <c r="N30" s="61"/>
      <c r="O30" s="66"/>
      <c r="P30" s="61"/>
    </row>
    <row r="31" spans="1:16" x14ac:dyDescent="0.25">
      <c r="A31" s="62">
        <v>1990</v>
      </c>
      <c r="B31" s="62" t="s">
        <v>25</v>
      </c>
      <c r="C31" s="63">
        <v>4675</v>
      </c>
      <c r="D31" s="68">
        <v>449</v>
      </c>
      <c r="E31" s="65">
        <v>9.6042780748663098E-2</v>
      </c>
      <c r="F31" s="68">
        <v>2886</v>
      </c>
      <c r="G31" s="65">
        <v>0.61732620320855613</v>
      </c>
      <c r="H31" s="68">
        <v>316</v>
      </c>
      <c r="I31" s="67">
        <v>6.7593582887700537E-2</v>
      </c>
      <c r="J31" s="68">
        <v>1024</v>
      </c>
      <c r="K31" s="65">
        <v>0.2190374331550802</v>
      </c>
      <c r="L31" s="62"/>
      <c r="M31" s="62"/>
      <c r="N31" s="61"/>
      <c r="O31" s="66"/>
      <c r="P31" s="61"/>
    </row>
    <row r="32" spans="1:16" x14ac:dyDescent="0.25">
      <c r="A32" s="62">
        <v>1991</v>
      </c>
      <c r="B32" s="62" t="s">
        <v>25</v>
      </c>
      <c r="C32" s="63">
        <v>4621</v>
      </c>
      <c r="D32" s="64">
        <v>547</v>
      </c>
      <c r="E32" s="65">
        <v>0.11837264661328717</v>
      </c>
      <c r="F32" s="64">
        <v>2666</v>
      </c>
      <c r="G32" s="65">
        <v>0.57693140012984201</v>
      </c>
      <c r="H32" s="64">
        <v>323</v>
      </c>
      <c r="I32" s="67">
        <v>6.9898290413330441E-2</v>
      </c>
      <c r="J32" s="64">
        <v>1085</v>
      </c>
      <c r="K32" s="65">
        <v>0.23479766284354037</v>
      </c>
      <c r="L32" s="62"/>
      <c r="M32" s="62"/>
      <c r="N32" s="61"/>
      <c r="O32" s="66"/>
      <c r="P32" s="61"/>
    </row>
    <row r="33" spans="1:16" x14ac:dyDescent="0.25">
      <c r="A33" s="62">
        <v>1992</v>
      </c>
      <c r="B33" s="62" t="s">
        <v>25</v>
      </c>
      <c r="C33" s="63">
        <v>4737</v>
      </c>
      <c r="D33" s="64">
        <v>530</v>
      </c>
      <c r="E33" s="65">
        <v>0.1118851593835761</v>
      </c>
      <c r="F33" s="64">
        <v>2569</v>
      </c>
      <c r="G33" s="65">
        <v>0.54232636689888114</v>
      </c>
      <c r="H33" s="64">
        <v>302</v>
      </c>
      <c r="I33" s="67">
        <v>6.3753430441207515E-2</v>
      </c>
      <c r="J33" s="64">
        <v>1337</v>
      </c>
      <c r="K33" s="65">
        <v>0.28224614735064385</v>
      </c>
      <c r="L33" s="62"/>
      <c r="M33" s="62"/>
      <c r="N33" s="61"/>
      <c r="O33" s="66"/>
      <c r="P33" s="61"/>
    </row>
    <row r="34" spans="1:16" x14ac:dyDescent="0.25">
      <c r="A34" s="62">
        <v>1993</v>
      </c>
      <c r="B34" s="62" t="s">
        <v>25</v>
      </c>
      <c r="C34" s="63">
        <v>4733</v>
      </c>
      <c r="D34" s="64">
        <v>575</v>
      </c>
      <c r="E34" s="65">
        <v>0.12148742869216142</v>
      </c>
      <c r="F34" s="64">
        <v>2476</v>
      </c>
      <c r="G34" s="65">
        <v>0.52313543207268121</v>
      </c>
      <c r="H34" s="64">
        <v>322</v>
      </c>
      <c r="I34" s="67">
        <v>6.8032960067610393E-2</v>
      </c>
      <c r="J34" s="64">
        <v>1359</v>
      </c>
      <c r="K34" s="65">
        <v>0.28713289668286501</v>
      </c>
      <c r="L34" s="62"/>
      <c r="M34" s="62"/>
      <c r="N34" s="61"/>
      <c r="O34" s="66"/>
      <c r="P34" s="61"/>
    </row>
    <row r="35" spans="1:16" x14ac:dyDescent="0.25">
      <c r="A35" s="62">
        <v>1994</v>
      </c>
      <c r="B35" s="62" t="s">
        <v>25</v>
      </c>
      <c r="C35" s="63">
        <v>4924</v>
      </c>
      <c r="D35" s="68">
        <v>593</v>
      </c>
      <c r="E35" s="65">
        <v>0.12043054427294882</v>
      </c>
      <c r="F35" s="68">
        <v>2654</v>
      </c>
      <c r="G35" s="65">
        <v>0.53899268887083673</v>
      </c>
      <c r="H35" s="68">
        <v>294</v>
      </c>
      <c r="I35" s="67">
        <v>5.9707554833468728E-2</v>
      </c>
      <c r="J35" s="68">
        <v>1384</v>
      </c>
      <c r="K35" s="65">
        <v>0.28107229894394803</v>
      </c>
      <c r="L35" s="62"/>
      <c r="M35" s="62"/>
      <c r="N35" s="61"/>
      <c r="O35" s="66"/>
      <c r="P35" s="61"/>
    </row>
    <row r="36" spans="1:16" x14ac:dyDescent="0.25">
      <c r="A36" s="62">
        <v>1995</v>
      </c>
      <c r="B36" s="62" t="s">
        <v>25</v>
      </c>
      <c r="C36" s="63">
        <v>5019</v>
      </c>
      <c r="D36" s="68">
        <v>591</v>
      </c>
      <c r="E36" s="65">
        <v>0.1177525403466826</v>
      </c>
      <c r="F36" s="68">
        <v>2660</v>
      </c>
      <c r="G36" s="65">
        <v>0.52998605299860535</v>
      </c>
      <c r="H36" s="68">
        <v>309</v>
      </c>
      <c r="I36" s="67">
        <v>6.1566049013747758E-2</v>
      </c>
      <c r="J36" s="68">
        <v>1459</v>
      </c>
      <c r="K36" s="65">
        <v>0.29069535764096432</v>
      </c>
      <c r="L36" s="62"/>
      <c r="M36" s="62"/>
      <c r="N36" s="61"/>
      <c r="O36" s="66"/>
      <c r="P36" s="61"/>
    </row>
    <row r="37" spans="1:16" x14ac:dyDescent="0.25">
      <c r="A37" s="62">
        <v>1996</v>
      </c>
      <c r="B37" s="62" t="s">
        <v>27</v>
      </c>
      <c r="C37" s="63">
        <v>4982</v>
      </c>
      <c r="D37" s="63">
        <v>643</v>
      </c>
      <c r="E37" s="65">
        <v>0.12906463267763951</v>
      </c>
      <c r="F37" s="63">
        <v>2844</v>
      </c>
      <c r="G37" s="65">
        <v>0.57085507828181459</v>
      </c>
      <c r="H37" s="63">
        <v>229</v>
      </c>
      <c r="I37" s="67">
        <v>4.5965475712565235E-2</v>
      </c>
      <c r="J37" s="63">
        <v>1266</v>
      </c>
      <c r="K37" s="65">
        <v>0.25411481332798075</v>
      </c>
      <c r="L37" s="63"/>
      <c r="M37" s="65"/>
      <c r="N37" s="61"/>
      <c r="O37" s="66"/>
      <c r="P37" s="61"/>
    </row>
    <row r="38" spans="1:16" x14ac:dyDescent="0.25">
      <c r="A38" s="62">
        <v>1997</v>
      </c>
      <c r="B38" s="62" t="s">
        <v>27</v>
      </c>
      <c r="C38" s="63">
        <v>5107.8389999999999</v>
      </c>
      <c r="D38" s="63">
        <v>740.721</v>
      </c>
      <c r="E38" s="65">
        <v>0.14501651285406608</v>
      </c>
      <c r="F38" s="63">
        <v>3031</v>
      </c>
      <c r="G38" s="65">
        <v>0.59340163227541043</v>
      </c>
      <c r="H38" s="63">
        <v>237.16499999999999</v>
      </c>
      <c r="I38" s="67">
        <v>4.6431573117320261E-2</v>
      </c>
      <c r="J38" s="63">
        <v>1098.953</v>
      </c>
      <c r="K38" s="65">
        <v>0.21515028175320325</v>
      </c>
      <c r="L38" s="63"/>
      <c r="M38" s="65"/>
      <c r="N38" s="61"/>
      <c r="O38" s="66"/>
      <c r="P38" s="61"/>
    </row>
    <row r="39" spans="1:16" x14ac:dyDescent="0.25">
      <c r="A39" s="62">
        <v>1998</v>
      </c>
      <c r="B39" s="62" t="s">
        <v>27</v>
      </c>
      <c r="C39" s="63">
        <v>4590.299</v>
      </c>
      <c r="D39" s="63">
        <v>756.91399999999999</v>
      </c>
      <c r="E39" s="65">
        <v>0.1648942694146939</v>
      </c>
      <c r="F39" s="63">
        <v>2549</v>
      </c>
      <c r="G39" s="65">
        <v>0.55530151739570777</v>
      </c>
      <c r="H39" s="63">
        <v>171.053</v>
      </c>
      <c r="I39" s="67">
        <v>3.7264021363314241E-2</v>
      </c>
      <c r="J39" s="63">
        <v>1113.3320000000001</v>
      </c>
      <c r="K39" s="65">
        <v>0.24254019182628411</v>
      </c>
      <c r="L39" s="63"/>
      <c r="M39" s="65"/>
      <c r="N39" s="61"/>
      <c r="O39" s="66"/>
      <c r="P39" s="61"/>
    </row>
    <row r="40" spans="1:16" x14ac:dyDescent="0.25">
      <c r="A40" s="62">
        <v>1999</v>
      </c>
      <c r="B40" s="62" t="s">
        <v>27</v>
      </c>
      <c r="C40" s="63">
        <v>4608.835</v>
      </c>
      <c r="D40" s="63">
        <v>798.03899999999999</v>
      </c>
      <c r="E40" s="65">
        <v>0.17315417019702375</v>
      </c>
      <c r="F40" s="63">
        <v>2838</v>
      </c>
      <c r="G40" s="65">
        <v>0.61577383438547917</v>
      </c>
      <c r="H40" s="63">
        <v>156.18799999999999</v>
      </c>
      <c r="I40" s="67">
        <v>3.3888824399224533E-2</v>
      </c>
      <c r="J40" s="63">
        <v>816.60799999999995</v>
      </c>
      <c r="K40" s="65">
        <v>0.1771831710182725</v>
      </c>
      <c r="L40" s="63"/>
      <c r="M40" s="65"/>
      <c r="N40" s="61"/>
      <c r="O40" s="66"/>
      <c r="P40" s="61"/>
    </row>
    <row r="41" spans="1:16" x14ac:dyDescent="0.25">
      <c r="A41" s="62">
        <v>2000</v>
      </c>
      <c r="B41" s="62" t="s">
        <v>27</v>
      </c>
      <c r="C41" s="63">
        <v>4937.7330000000002</v>
      </c>
      <c r="D41" s="63">
        <v>557.01300000000003</v>
      </c>
      <c r="E41" s="65">
        <v>0.11280743612503957</v>
      </c>
      <c r="F41" s="63">
        <v>3194</v>
      </c>
      <c r="G41" s="65">
        <v>0.64685555091779967</v>
      </c>
      <c r="H41" s="63">
        <v>184.90100000000001</v>
      </c>
      <c r="I41" s="67">
        <v>3.7446536700141544E-2</v>
      </c>
      <c r="J41" s="63">
        <v>1001.819</v>
      </c>
      <c r="K41" s="65">
        <v>0.20289047625701914</v>
      </c>
      <c r="L41" s="63"/>
      <c r="M41" s="65"/>
      <c r="N41" s="61"/>
      <c r="O41" s="66"/>
      <c r="P41" s="61"/>
    </row>
    <row r="42" spans="1:16" x14ac:dyDescent="0.25">
      <c r="A42" s="62">
        <v>2001</v>
      </c>
      <c r="B42" s="62" t="s">
        <v>27</v>
      </c>
      <c r="C42" s="63">
        <v>5416.8149999999996</v>
      </c>
      <c r="D42" s="63">
        <v>848</v>
      </c>
      <c r="E42" s="65">
        <v>0.15654955910438145</v>
      </c>
      <c r="F42" s="63">
        <v>3027.8069999999998</v>
      </c>
      <c r="G42" s="65">
        <v>0.55896444681976398</v>
      </c>
      <c r="H42" s="63">
        <v>194.00800000000001</v>
      </c>
      <c r="I42" s="67">
        <v>3.581588073434297E-2</v>
      </c>
      <c r="J42" s="63">
        <v>1346</v>
      </c>
      <c r="K42" s="65">
        <v>0.24848550301237907</v>
      </c>
      <c r="L42" s="62">
        <v>1</v>
      </c>
      <c r="M42" s="69">
        <v>1.8461032913252531E-4</v>
      </c>
      <c r="N42" s="61"/>
      <c r="O42" s="66"/>
      <c r="P42" s="61"/>
    </row>
    <row r="43" spans="1:16" x14ac:dyDescent="0.25">
      <c r="A43" s="70">
        <v>2002</v>
      </c>
      <c r="B43" s="62" t="s">
        <v>28</v>
      </c>
      <c r="C43" s="63">
        <v>5472.4999280000002</v>
      </c>
      <c r="D43" s="71">
        <v>875.1529300000002</v>
      </c>
      <c r="E43" s="65">
        <v>0.15991830817982977</v>
      </c>
      <c r="F43" s="71">
        <v>2952.995997</v>
      </c>
      <c r="G43" s="65">
        <v>0.53960640216567579</v>
      </c>
      <c r="H43" s="71">
        <v>205</v>
      </c>
      <c r="I43" s="67">
        <v>3.7460027902626224E-2</v>
      </c>
      <c r="J43" s="71">
        <v>1439.3510010000002</v>
      </c>
      <c r="K43" s="65">
        <v>0.26301526175186823</v>
      </c>
      <c r="L43" s="72"/>
      <c r="M43" s="69"/>
      <c r="N43" s="61"/>
      <c r="O43" s="66"/>
      <c r="P43" s="61"/>
    </row>
    <row r="44" spans="1:16" x14ac:dyDescent="0.25">
      <c r="A44" s="70">
        <v>2003</v>
      </c>
      <c r="B44" s="62" t="s">
        <v>28</v>
      </c>
      <c r="C44" s="63">
        <v>5673.5354899999993</v>
      </c>
      <c r="D44" s="71">
        <v>775</v>
      </c>
      <c r="E44" s="65">
        <v>0.13659912789229772</v>
      </c>
      <c r="F44" s="71">
        <v>3148</v>
      </c>
      <c r="G44" s="65">
        <v>0.55485684465155261</v>
      </c>
      <c r="H44" s="71">
        <v>168</v>
      </c>
      <c r="I44" s="67">
        <v>2.9611165788265833E-2</v>
      </c>
      <c r="J44" s="71">
        <v>1582.5354899999995</v>
      </c>
      <c r="K44" s="65">
        <v>0.27893286166788389</v>
      </c>
      <c r="L44" s="72"/>
      <c r="M44" s="69"/>
      <c r="N44" s="61"/>
      <c r="O44" s="66"/>
      <c r="P44" s="61"/>
    </row>
    <row r="45" spans="1:16" x14ac:dyDescent="0.25">
      <c r="A45" s="70">
        <v>2004</v>
      </c>
      <c r="B45" s="62" t="s">
        <v>28</v>
      </c>
      <c r="C45" s="63">
        <v>5866.4970089999997</v>
      </c>
      <c r="D45" s="71">
        <v>682</v>
      </c>
      <c r="E45" s="65">
        <v>0.116253361921726</v>
      </c>
      <c r="F45" s="71">
        <v>3475.4769999999999</v>
      </c>
      <c r="G45" s="65">
        <v>0.5924279846504904</v>
      </c>
      <c r="H45" s="71">
        <v>211</v>
      </c>
      <c r="I45" s="67">
        <v>3.5966949216252472E-2</v>
      </c>
      <c r="J45" s="71">
        <v>1498.0200089999998</v>
      </c>
      <c r="K45" s="65">
        <v>0.25535170421153108</v>
      </c>
      <c r="L45" s="72"/>
      <c r="M45" s="69"/>
      <c r="N45" s="61"/>
      <c r="O45" s="66"/>
      <c r="P45" s="61"/>
    </row>
    <row r="46" spans="1:16" x14ac:dyDescent="0.25">
      <c r="A46" s="70">
        <v>2005</v>
      </c>
      <c r="B46" s="62" t="s">
        <v>28</v>
      </c>
      <c r="C46" s="63">
        <v>5945.8280039999991</v>
      </c>
      <c r="D46" s="71">
        <v>685.55899799999986</v>
      </c>
      <c r="E46" s="65">
        <v>0.11530084582648482</v>
      </c>
      <c r="F46" s="71">
        <v>3576.7380009999997</v>
      </c>
      <c r="G46" s="65">
        <v>0.60155423241200101</v>
      </c>
      <c r="H46" s="71">
        <v>219</v>
      </c>
      <c r="I46" s="67">
        <v>3.6832548780871201E-2</v>
      </c>
      <c r="J46" s="71">
        <v>1463.9420049999999</v>
      </c>
      <c r="K46" s="65">
        <v>0.24621331192478943</v>
      </c>
      <c r="L46" s="72">
        <v>0.58899999999999997</v>
      </c>
      <c r="M46" s="69">
        <v>9.9061055853575961E-5</v>
      </c>
      <c r="N46" s="61"/>
      <c r="O46" s="66"/>
      <c r="P46" s="61"/>
    </row>
    <row r="47" spans="1:16" x14ac:dyDescent="0.25">
      <c r="A47" s="70">
        <v>2006</v>
      </c>
      <c r="B47" s="62" t="s">
        <v>28</v>
      </c>
      <c r="C47" s="63">
        <v>6068.5680090000005</v>
      </c>
      <c r="D47" s="71">
        <v>694.25200099999995</v>
      </c>
      <c r="E47" s="65">
        <v>0.11440128873407833</v>
      </c>
      <c r="F47" s="71">
        <v>3939.9210010000002</v>
      </c>
      <c r="G47" s="65">
        <v>0.64923405244151389</v>
      </c>
      <c r="H47" s="71">
        <v>210</v>
      </c>
      <c r="I47" s="67">
        <v>3.4604539273278168E-2</v>
      </c>
      <c r="J47" s="71">
        <v>1223.607006</v>
      </c>
      <c r="K47" s="65">
        <v>0.20163026997231101</v>
      </c>
      <c r="L47" s="72">
        <v>0.78800099999999995</v>
      </c>
      <c r="M47" s="69">
        <v>1.2984957881848793E-4</v>
      </c>
      <c r="N47" s="61"/>
      <c r="O47" s="66"/>
      <c r="P47" s="61"/>
    </row>
    <row r="48" spans="1:16" x14ac:dyDescent="0.25">
      <c r="A48" s="70">
        <v>2007</v>
      </c>
      <c r="B48" s="62" t="s">
        <v>28</v>
      </c>
      <c r="C48" s="63">
        <v>6146.5480449999995</v>
      </c>
      <c r="D48" s="71">
        <v>853</v>
      </c>
      <c r="E48" s="65">
        <v>0.13877708166519342</v>
      </c>
      <c r="F48" s="71">
        <v>3788.3250459999995</v>
      </c>
      <c r="G48" s="65">
        <v>0.61633375648656463</v>
      </c>
      <c r="H48" s="71">
        <v>214</v>
      </c>
      <c r="I48" s="67">
        <v>3.4816290124679246E-2</v>
      </c>
      <c r="J48" s="71">
        <v>1291.2229990000001</v>
      </c>
      <c r="K48" s="65">
        <v>0.2100728717235627</v>
      </c>
      <c r="L48" s="72"/>
      <c r="M48" s="69">
        <v>0</v>
      </c>
      <c r="N48" s="61"/>
      <c r="O48" s="66"/>
      <c r="P48" s="61"/>
    </row>
    <row r="49" spans="1:18" x14ac:dyDescent="0.25">
      <c r="A49" s="70">
        <v>2008</v>
      </c>
      <c r="B49" s="62" t="s">
        <v>28</v>
      </c>
      <c r="C49" s="63">
        <v>6261.7872560000005</v>
      </c>
      <c r="D49" s="71">
        <v>927.68143299999997</v>
      </c>
      <c r="E49" s="65">
        <v>0.14814962487125416</v>
      </c>
      <c r="F49" s="71">
        <v>3942.2368229999997</v>
      </c>
      <c r="G49" s="65">
        <v>0.62957054620828523</v>
      </c>
      <c r="H49" s="71">
        <v>220</v>
      </c>
      <c r="I49" s="67">
        <v>3.5133739139603881E-2</v>
      </c>
      <c r="J49" s="71">
        <v>1171.8009999999999</v>
      </c>
      <c r="K49" s="65">
        <v>0.18713523026148621</v>
      </c>
      <c r="L49" s="72">
        <v>2.25</v>
      </c>
      <c r="M49" s="69">
        <v>1.0859519370423019E-5</v>
      </c>
      <c r="N49" s="61"/>
      <c r="O49" s="66"/>
      <c r="P49" s="61"/>
    </row>
    <row r="50" spans="1:18" x14ac:dyDescent="0.25">
      <c r="A50" s="70">
        <v>2009</v>
      </c>
      <c r="B50" s="62">
        <v>3</v>
      </c>
      <c r="C50" s="63">
        <v>6166.7620000000006</v>
      </c>
      <c r="D50" s="71">
        <v>1183</v>
      </c>
      <c r="E50" s="65">
        <v>0.19183487217440853</v>
      </c>
      <c r="F50" s="71">
        <v>3518.5540000000001</v>
      </c>
      <c r="G50" s="65">
        <v>0.57056750365913256</v>
      </c>
      <c r="H50" s="71">
        <v>422</v>
      </c>
      <c r="I50" s="67">
        <v>6.8431374520372276E-2</v>
      </c>
      <c r="J50" s="71">
        <v>1309</v>
      </c>
      <c r="K50" s="65">
        <v>0.21226698873736327</v>
      </c>
      <c r="L50" s="72">
        <v>9.1519999999999992</v>
      </c>
      <c r="M50" s="69">
        <v>1.4840851649536657E-3</v>
      </c>
      <c r="N50" s="61"/>
      <c r="O50" s="66"/>
    </row>
    <row r="51" spans="1:18" x14ac:dyDescent="0.25">
      <c r="A51" s="70">
        <v>2010</v>
      </c>
      <c r="B51" s="62">
        <v>3</v>
      </c>
      <c r="C51" s="63">
        <v>6485.4920000000002</v>
      </c>
      <c r="D51" s="71">
        <v>952.94899999999996</v>
      </c>
      <c r="E51" s="65">
        <v>0.14693549849417745</v>
      </c>
      <c r="F51" s="71">
        <v>3689.6849999999999</v>
      </c>
      <c r="G51" s="65">
        <v>0.56891366144619404</v>
      </c>
      <c r="H51" s="71">
        <v>393.673</v>
      </c>
      <c r="I51" s="67">
        <v>6.0700560574278709E-2</v>
      </c>
      <c r="J51" s="71">
        <v>1428.837</v>
      </c>
      <c r="K51" s="65">
        <v>0.22031281512643913</v>
      </c>
      <c r="L51" s="72">
        <v>20.347999999999999</v>
      </c>
      <c r="M51" s="69">
        <v>3.1374643589106269E-3</v>
      </c>
      <c r="N51" s="61"/>
      <c r="O51" s="66"/>
      <c r="Q51" s="73"/>
    </row>
    <row r="52" spans="1:18" x14ac:dyDescent="0.25">
      <c r="A52" s="74">
        <v>2011</v>
      </c>
      <c r="B52" s="75">
        <v>3</v>
      </c>
      <c r="C52" s="76">
        <v>6552.2502376550001</v>
      </c>
      <c r="D52" s="77">
        <v>1020.281531655</v>
      </c>
      <c r="E52" s="78">
        <v>0.15571467734726671</v>
      </c>
      <c r="F52" s="77">
        <v>3783.2466550000004</v>
      </c>
      <c r="G52" s="78">
        <v>0.57739654588558498</v>
      </c>
      <c r="H52" s="77">
        <v>387.16</v>
      </c>
      <c r="I52" s="79">
        <v>5.9088097364633253E-2</v>
      </c>
      <c r="J52" s="77">
        <v>1340.3677859999998</v>
      </c>
      <c r="K52" s="78">
        <v>0.20456602501184495</v>
      </c>
      <c r="L52" s="80">
        <v>21.194264999999998</v>
      </c>
      <c r="M52" s="81">
        <v>3.2346543906701069E-3</v>
      </c>
      <c r="N52" s="61"/>
      <c r="O52" s="66"/>
      <c r="Q52" s="73"/>
    </row>
    <row r="53" spans="1:18" x14ac:dyDescent="0.25">
      <c r="A53" s="74">
        <v>2012</v>
      </c>
      <c r="B53" s="75">
        <v>3</v>
      </c>
      <c r="C53" s="76">
        <v>6679.165</v>
      </c>
      <c r="D53" s="77">
        <v>1063.1780000000001</v>
      </c>
      <c r="E53" s="78">
        <v>0.15917828051859778</v>
      </c>
      <c r="F53" s="77">
        <v>3495.1010000000001</v>
      </c>
      <c r="G53" s="78">
        <v>0.52328412309023664</v>
      </c>
      <c r="H53" s="77">
        <v>416.71499999999997</v>
      </c>
      <c r="I53" s="79">
        <v>6.2390283815417044E-2</v>
      </c>
      <c r="J53" s="77">
        <v>1646.309</v>
      </c>
      <c r="K53" s="78">
        <v>0.24648425364547813</v>
      </c>
      <c r="L53" s="80">
        <v>57.862000000000002</v>
      </c>
      <c r="M53" s="81">
        <v>8.6630589302704765E-3</v>
      </c>
      <c r="N53" s="61"/>
      <c r="O53" s="66"/>
      <c r="Q53" s="73"/>
    </row>
    <row r="54" spans="1:18" x14ac:dyDescent="0.25">
      <c r="A54" s="70">
        <v>2013</v>
      </c>
      <c r="B54" s="62">
        <v>3</v>
      </c>
      <c r="C54" s="63">
        <v>6207.201</v>
      </c>
      <c r="D54" s="71">
        <v>843.46500000000003</v>
      </c>
      <c r="E54" s="65">
        <v>0.1358849181780967</v>
      </c>
      <c r="F54" s="71">
        <v>3284.9360000000001</v>
      </c>
      <c r="G54" s="65">
        <v>0.52921373095538549</v>
      </c>
      <c r="H54" s="71">
        <v>378.90699999999998</v>
      </c>
      <c r="I54" s="67">
        <v>6.1043133612074106E-2</v>
      </c>
      <c r="J54" s="71">
        <v>1545.4949999999999</v>
      </c>
      <c r="K54" s="65">
        <v>0.24898420399146087</v>
      </c>
      <c r="L54" s="72">
        <v>154.38900000000001</v>
      </c>
      <c r="M54" s="69">
        <v>2.4872563334101795E-2</v>
      </c>
      <c r="N54" s="61"/>
      <c r="O54" s="66"/>
      <c r="Q54" s="73"/>
    </row>
    <row r="55" spans="1:18" x14ac:dyDescent="0.25">
      <c r="A55" s="70">
        <v>2014</v>
      </c>
      <c r="B55" s="62">
        <v>3</v>
      </c>
      <c r="C55" s="63">
        <v>6091.2323199999992</v>
      </c>
      <c r="D55" s="71">
        <v>484.38681999999989</v>
      </c>
      <c r="E55" s="65">
        <v>7.9521974298954329E-2</v>
      </c>
      <c r="F55" s="71">
        <v>3344.1880879999999</v>
      </c>
      <c r="G55" s="65">
        <v>0.54901667057085757</v>
      </c>
      <c r="H55" s="71">
        <v>558.29218100000003</v>
      </c>
      <c r="I55" s="67">
        <v>9.1655046412677313E-2</v>
      </c>
      <c r="J55" s="71">
        <v>1537.0963449999997</v>
      </c>
      <c r="K55" s="65">
        <v>0.25234571007135709</v>
      </c>
      <c r="L55" s="72">
        <v>160.91432399999999</v>
      </c>
      <c r="M55" s="69">
        <v>2.6417367709265113E-2</v>
      </c>
      <c r="N55" s="61"/>
      <c r="O55" s="66"/>
      <c r="Q55" s="73"/>
    </row>
    <row r="56" spans="1:18" x14ac:dyDescent="0.25">
      <c r="A56" s="70">
        <v>2015</v>
      </c>
      <c r="B56" s="62">
        <v>3</v>
      </c>
      <c r="C56" s="63">
        <v>6345.3394378109251</v>
      </c>
      <c r="D56" s="71">
        <v>808.14789081092601</v>
      </c>
      <c r="E56" s="65">
        <v>0.13267395632858181</v>
      </c>
      <c r="F56" s="71">
        <v>3122.784474</v>
      </c>
      <c r="G56" s="65">
        <v>0.51266875238802256</v>
      </c>
      <c r="H56" s="71">
        <v>667.54930499999989</v>
      </c>
      <c r="I56" s="67">
        <v>0.10959183132913243</v>
      </c>
      <c r="J56" s="71">
        <v>1572.3843549999999</v>
      </c>
      <c r="K56" s="65">
        <v>0.25813895651906443</v>
      </c>
      <c r="L56" s="72">
        <v>169.69578300000001</v>
      </c>
      <c r="M56" s="69">
        <v>2.7859023278888832E-2</v>
      </c>
      <c r="N56" s="61"/>
      <c r="O56" s="66"/>
      <c r="Q56" s="73"/>
    </row>
    <row r="57" spans="1:18" x14ac:dyDescent="0.25">
      <c r="A57" s="70">
        <v>2016</v>
      </c>
      <c r="B57" s="62">
        <v>3</v>
      </c>
      <c r="C57" s="63">
        <v>6402.3289094695747</v>
      </c>
      <c r="D57" s="71">
        <v>886.09333946957554</v>
      </c>
      <c r="E57" s="65">
        <v>0.1454702912184403</v>
      </c>
      <c r="F57" s="71">
        <v>3083.0021489999999</v>
      </c>
      <c r="G57" s="65">
        <v>0.50613767248332442</v>
      </c>
      <c r="H57" s="71">
        <v>594.13893499999995</v>
      </c>
      <c r="I57" s="67">
        <v>9.7540022082099803E-2</v>
      </c>
      <c r="J57" s="71">
        <v>1662.8922939999998</v>
      </c>
      <c r="K57" s="65">
        <v>0.27299768037742483</v>
      </c>
      <c r="L57" s="72">
        <v>178.06114499999998</v>
      </c>
      <c r="M57" s="69">
        <v>2.9232368040757968E-2</v>
      </c>
      <c r="N57" s="61"/>
      <c r="O57" s="66"/>
      <c r="Q57" s="73"/>
    </row>
    <row r="58" spans="1:18" x14ac:dyDescent="0.25">
      <c r="A58" s="70">
        <v>2017</v>
      </c>
      <c r="B58" s="62">
        <v>3</v>
      </c>
      <c r="C58" s="63">
        <v>6564.2156403764811</v>
      </c>
      <c r="D58" s="71">
        <v>936.62714837648105</v>
      </c>
      <c r="E58" s="65">
        <v>0.15376644645471035</v>
      </c>
      <c r="F58" s="71">
        <v>3277.0530080000003</v>
      </c>
      <c r="G58" s="65">
        <v>0.53799507814536962</v>
      </c>
      <c r="H58" s="71">
        <v>555.70678399999997</v>
      </c>
      <c r="I58" s="67">
        <v>9.1230600772751358E-2</v>
      </c>
      <c r="J58" s="71">
        <v>1647.3509819999999</v>
      </c>
      <c r="K58" s="65">
        <v>0.27044625708841791</v>
      </c>
      <c r="L58" s="72">
        <v>148.76308</v>
      </c>
      <c r="M58" s="69">
        <v>2.4422493213984001E-2</v>
      </c>
      <c r="N58" s="61"/>
      <c r="O58" s="66"/>
      <c r="Q58" s="73"/>
    </row>
    <row r="59" spans="1:18" x14ac:dyDescent="0.25">
      <c r="A59" s="70">
        <v>2018</v>
      </c>
      <c r="B59" s="62">
        <v>3</v>
      </c>
      <c r="C59" s="63">
        <f>6324149.95860434/1000</f>
        <v>6324.1499586043401</v>
      </c>
      <c r="D59" s="71">
        <f>871782.563604339/1000</f>
        <v>871.78256360433897</v>
      </c>
      <c r="E59" s="65">
        <v>0.13784976151905337</v>
      </c>
      <c r="F59" s="71">
        <f>2990586.194/1000</f>
        <v>2990.586194</v>
      </c>
      <c r="G59" s="65">
        <v>0.47288350427730613</v>
      </c>
      <c r="H59" s="71">
        <f>628564.074/1000</f>
        <v>628.56407400000001</v>
      </c>
      <c r="I59" s="67">
        <v>9.9391076763574462E-2</v>
      </c>
      <c r="J59" s="71">
        <f>1670557.55/1000</f>
        <v>1670.55755</v>
      </c>
      <c r="K59" s="65">
        <v>0.26415527160723301</v>
      </c>
      <c r="L59" s="72">
        <f>162933.92/1000</f>
        <v>162.93392</v>
      </c>
      <c r="M59" s="69">
        <v>2.576376605022148E-2</v>
      </c>
      <c r="N59" s="61"/>
      <c r="O59" s="66"/>
      <c r="Q59" s="73"/>
    </row>
    <row r="60" spans="1:18" x14ac:dyDescent="0.25">
      <c r="A60" s="70">
        <v>2019</v>
      </c>
      <c r="B60" s="62">
        <v>3</v>
      </c>
      <c r="C60" s="63">
        <v>6130.6274620000013</v>
      </c>
      <c r="D60" s="71">
        <v>947.28765599999997</v>
      </c>
      <c r="E60" s="65">
        <v>0.15451724344231565</v>
      </c>
      <c r="F60" s="71">
        <v>2723.8743820000004</v>
      </c>
      <c r="G60" s="65">
        <v>0.44430597012844553</v>
      </c>
      <c r="H60" s="71">
        <v>683.05502200000001</v>
      </c>
      <c r="I60" s="67">
        <v>0.11141682091006819</v>
      </c>
      <c r="J60" s="71">
        <v>1628.628739</v>
      </c>
      <c r="K60" s="65">
        <v>0.26565449443713068</v>
      </c>
      <c r="L60" s="72">
        <v>150.98876100000001</v>
      </c>
      <c r="M60" s="69">
        <v>2.4628598285556694E-2</v>
      </c>
      <c r="N60" s="61"/>
      <c r="O60" s="66"/>
      <c r="Q60" s="73"/>
    </row>
    <row r="61" spans="1:18" x14ac:dyDescent="0.25">
      <c r="A61" s="70">
        <v>2020</v>
      </c>
      <c r="B61" s="62">
        <v>3</v>
      </c>
      <c r="C61" s="63">
        <v>6254.8835830000007</v>
      </c>
      <c r="D61" s="71">
        <v>1050.0703050000002</v>
      </c>
      <c r="E61" s="65">
        <v>0.16788007179765285</v>
      </c>
      <c r="F61" s="71">
        <v>2679.7050529999997</v>
      </c>
      <c r="G61" s="65">
        <v>0.42841805405988792</v>
      </c>
      <c r="H61" s="71">
        <v>721.78894300000002</v>
      </c>
      <c r="I61" s="67">
        <v>0.11539606347938001</v>
      </c>
      <c r="J61" s="71">
        <v>1669.3248029999997</v>
      </c>
      <c r="K61" s="65">
        <v>0.26688343289665978</v>
      </c>
      <c r="L61" s="72">
        <v>137.05649599999998</v>
      </c>
      <c r="M61" s="69">
        <v>2.191191797278251E-2</v>
      </c>
      <c r="N61" s="61"/>
      <c r="O61" s="66"/>
      <c r="Q61" s="73"/>
    </row>
    <row r="62" spans="1:18" ht="15.75" thickBot="1" x14ac:dyDescent="0.3">
      <c r="A62" s="82">
        <v>2021</v>
      </c>
      <c r="B62" s="83">
        <v>3</v>
      </c>
      <c r="C62" s="84">
        <v>6694.9790369999992</v>
      </c>
      <c r="D62" s="85">
        <v>968.93359499999997</v>
      </c>
      <c r="E62" s="86">
        <v>0.14472541133365166</v>
      </c>
      <c r="F62" s="85">
        <v>3123.4669709999998</v>
      </c>
      <c r="G62" s="86">
        <v>0.46653872308457839</v>
      </c>
      <c r="H62" s="85">
        <v>752.894453</v>
      </c>
      <c r="I62" s="86">
        <v>0.11245658109444505</v>
      </c>
      <c r="J62" s="85">
        <v>1711.8530099999998</v>
      </c>
      <c r="K62" s="86">
        <v>0.25569206423790031</v>
      </c>
      <c r="L62" s="87">
        <v>141.23177899999999</v>
      </c>
      <c r="M62" s="141">
        <v>2.1095178673372746E-2</v>
      </c>
      <c r="N62" s="61"/>
      <c r="O62" s="66"/>
      <c r="Q62" s="73"/>
    </row>
    <row r="63" spans="1:18" x14ac:dyDescent="0.25">
      <c r="A63" s="88" t="s">
        <v>29</v>
      </c>
      <c r="Q63" s="89"/>
      <c r="R63" s="89"/>
    </row>
    <row r="64" spans="1:18" x14ac:dyDescent="0.25">
      <c r="A64" s="88" t="s">
        <v>30</v>
      </c>
      <c r="Q64" s="90"/>
      <c r="R64" s="91"/>
    </row>
    <row r="65" spans="1:21" x14ac:dyDescent="0.25">
      <c r="A65" s="88" t="s">
        <v>31</v>
      </c>
      <c r="Q65" s="90"/>
      <c r="R65" s="91"/>
    </row>
    <row r="66" spans="1:21" x14ac:dyDescent="0.25">
      <c r="A66" s="88" t="s">
        <v>32</v>
      </c>
      <c r="Q66" s="90"/>
      <c r="R66" s="91"/>
    </row>
    <row r="67" spans="1:21" x14ac:dyDescent="0.25">
      <c r="A67" s="88" t="s">
        <v>33</v>
      </c>
      <c r="Q67" s="90"/>
      <c r="R67" s="91"/>
    </row>
    <row r="68" spans="1:21" x14ac:dyDescent="0.25">
      <c r="A68" s="92" t="s">
        <v>34</v>
      </c>
      <c r="Q68" s="90"/>
      <c r="R68" s="91"/>
    </row>
    <row r="69" spans="1:21" x14ac:dyDescent="0.25">
      <c r="A69" s="88" t="s">
        <v>35</v>
      </c>
      <c r="Q69" s="90"/>
      <c r="R69" s="91"/>
    </row>
    <row r="70" spans="1:21" x14ac:dyDescent="0.25">
      <c r="A70" s="92" t="s">
        <v>36</v>
      </c>
      <c r="Q70" s="90"/>
      <c r="R70" s="91"/>
    </row>
    <row r="71" spans="1:21" x14ac:dyDescent="0.25">
      <c r="A71" s="92" t="s">
        <v>37</v>
      </c>
    </row>
    <row r="72" spans="1:21" x14ac:dyDescent="0.25">
      <c r="A72" s="92" t="s">
        <v>38</v>
      </c>
      <c r="B72" s="61"/>
      <c r="C72" s="93"/>
      <c r="D72" s="93"/>
      <c r="E72" s="61"/>
      <c r="F72" s="93"/>
      <c r="G72" s="61"/>
      <c r="I72" s="61"/>
      <c r="J72" s="93"/>
      <c r="K72" s="61"/>
      <c r="L72" s="93"/>
      <c r="M72" s="61"/>
    </row>
    <row r="73" spans="1:21" x14ac:dyDescent="0.25">
      <c r="B73" s="27"/>
      <c r="C73" s="27"/>
      <c r="D73" s="27"/>
      <c r="E73" s="27"/>
      <c r="F73" s="27"/>
      <c r="G73" s="27"/>
      <c r="H73" s="27"/>
      <c r="I73" s="27"/>
      <c r="J73" s="27"/>
      <c r="L73" s="14"/>
      <c r="M73" s="14"/>
      <c r="N73" s="14"/>
      <c r="Q73" s="73"/>
    </row>
    <row r="74" spans="1:21" ht="15.75" x14ac:dyDescent="0.25">
      <c r="B74" s="94"/>
      <c r="D74" s="27"/>
      <c r="F74" s="27"/>
      <c r="H74" s="27"/>
      <c r="J74" s="27"/>
      <c r="L74" s="95"/>
      <c r="N74" s="14"/>
    </row>
    <row r="75" spans="1:21" x14ac:dyDescent="0.25">
      <c r="E75" s="27"/>
      <c r="F75" s="27"/>
      <c r="G75" s="27"/>
      <c r="H75" s="27"/>
      <c r="I75" s="27"/>
      <c r="J75" s="27"/>
      <c r="K75" s="27"/>
      <c r="L75" s="14"/>
      <c r="M75" s="14"/>
      <c r="N75" s="14"/>
    </row>
    <row r="76" spans="1:21" x14ac:dyDescent="0.25">
      <c r="I76" s="27"/>
      <c r="J76" s="27"/>
      <c r="K76" s="27"/>
      <c r="L76" s="96"/>
      <c r="M76" s="96"/>
      <c r="N76" s="96"/>
      <c r="T76" s="97" t="s">
        <v>39</v>
      </c>
      <c r="U76" s="97"/>
    </row>
    <row r="77" spans="1:21" x14ac:dyDescent="0.25">
      <c r="G77" s="14"/>
      <c r="H77" s="14"/>
      <c r="I77" s="14"/>
      <c r="J77" s="14"/>
      <c r="K77" s="14"/>
      <c r="L77" s="14"/>
      <c r="M77" s="14"/>
      <c r="N77" s="14"/>
      <c r="O77" s="14"/>
      <c r="P77" s="14"/>
      <c r="T77" s="97" t="s">
        <v>1</v>
      </c>
      <c r="U77" s="97" t="s">
        <v>40</v>
      </c>
    </row>
    <row r="78" spans="1:21" x14ac:dyDescent="0.25">
      <c r="G78" s="14"/>
      <c r="H78" s="14"/>
      <c r="I78" s="14"/>
      <c r="J78" s="14"/>
      <c r="K78" s="14"/>
      <c r="L78" s="14"/>
      <c r="M78" s="14"/>
      <c r="N78" s="14"/>
      <c r="O78" s="14"/>
      <c r="P78" s="14"/>
      <c r="T78" s="34">
        <f>A49</f>
        <v>2008</v>
      </c>
      <c r="U78" s="98">
        <f>L49*1000</f>
        <v>2250</v>
      </c>
    </row>
    <row r="79" spans="1:21" x14ac:dyDescent="0.25">
      <c r="D79" s="14"/>
      <c r="F79" s="14"/>
      <c r="H79" s="14"/>
      <c r="J79" s="14"/>
      <c r="K79" s="61"/>
      <c r="L79" s="93"/>
      <c r="M79" s="61"/>
      <c r="O79" s="96"/>
      <c r="P79" s="96"/>
      <c r="T79" s="34">
        <f>A50</f>
        <v>2009</v>
      </c>
      <c r="U79" s="98">
        <f>L50*1000</f>
        <v>9152</v>
      </c>
    </row>
    <row r="80" spans="1:21" x14ac:dyDescent="0.25">
      <c r="D80" s="14"/>
      <c r="F80" s="14"/>
      <c r="H80" s="14"/>
      <c r="J80" s="14"/>
      <c r="K80" s="61"/>
      <c r="L80" s="93"/>
      <c r="M80" s="61"/>
      <c r="O80" s="61"/>
      <c r="T80" s="34">
        <f>A51</f>
        <v>2010</v>
      </c>
      <c r="U80" s="98">
        <f>L51*1000</f>
        <v>20348</v>
      </c>
    </row>
    <row r="81" spans="4:21" x14ac:dyDescent="0.25">
      <c r="D81" s="14"/>
      <c r="E81" s="14"/>
      <c r="F81" s="14"/>
      <c r="G81" s="14"/>
      <c r="H81" s="14"/>
      <c r="I81" s="14"/>
      <c r="J81" s="14"/>
      <c r="K81" s="14"/>
      <c r="L81" s="14"/>
      <c r="M81" s="14"/>
      <c r="N81" s="14"/>
      <c r="O81" s="61"/>
      <c r="T81" s="34">
        <f>A52</f>
        <v>2011</v>
      </c>
      <c r="U81" s="98">
        <f>L52*1000</f>
        <v>21194.264999999999</v>
      </c>
    </row>
    <row r="82" spans="4:21" x14ac:dyDescent="0.25">
      <c r="D82" s="14"/>
      <c r="E82" s="14"/>
      <c r="F82" s="14"/>
      <c r="G82" s="14"/>
      <c r="H82" s="14"/>
      <c r="I82" s="14"/>
      <c r="J82" s="14"/>
      <c r="K82" s="14"/>
      <c r="L82" s="14"/>
      <c r="M82" s="14"/>
      <c r="N82" s="14"/>
      <c r="O82" s="61"/>
    </row>
    <row r="83" spans="4:21" x14ac:dyDescent="0.25">
      <c r="D83" s="96"/>
      <c r="E83" s="96"/>
      <c r="F83" s="96"/>
      <c r="G83" s="96"/>
      <c r="H83" s="96"/>
      <c r="I83" s="96"/>
      <c r="J83" s="96"/>
      <c r="K83" s="96"/>
      <c r="L83" s="96"/>
      <c r="M83" s="96"/>
      <c r="N83" s="96"/>
    </row>
    <row r="84" spans="4:21" x14ac:dyDescent="0.25">
      <c r="D84" s="14"/>
      <c r="E84" s="14"/>
      <c r="F84" s="14"/>
      <c r="G84" s="14"/>
      <c r="H84" s="14"/>
      <c r="I84" s="14"/>
      <c r="J84" s="14"/>
      <c r="K84" s="14"/>
      <c r="L84" s="14"/>
      <c r="M84" s="14"/>
      <c r="N84" s="14"/>
    </row>
    <row r="85" spans="4:21" x14ac:dyDescent="0.25">
      <c r="D85" s="14"/>
      <c r="E85" s="14"/>
      <c r="F85" s="14"/>
      <c r="G85" s="14"/>
      <c r="H85" s="14"/>
      <c r="I85" s="14"/>
      <c r="J85" s="14"/>
      <c r="K85" s="61"/>
      <c r="L85" s="93"/>
      <c r="M85" s="61"/>
    </row>
    <row r="86" spans="4:21" x14ac:dyDescent="0.25">
      <c r="D86" s="14"/>
      <c r="E86" s="14"/>
      <c r="F86" s="14"/>
      <c r="G86" s="14"/>
      <c r="H86" s="14"/>
      <c r="I86" s="14"/>
      <c r="J86" s="14"/>
      <c r="K86" s="61"/>
      <c r="L86" s="93"/>
      <c r="M86" s="61"/>
    </row>
    <row r="87" spans="4:21" x14ac:dyDescent="0.25">
      <c r="D87" s="14"/>
      <c r="F87" s="14"/>
      <c r="H87" s="14"/>
      <c r="J87" s="14"/>
      <c r="K87" s="61"/>
      <c r="L87" s="93"/>
      <c r="M87" s="61"/>
    </row>
  </sheetData>
  <mergeCells count="8">
    <mergeCell ref="J2:K2"/>
    <mergeCell ref="L2:M2"/>
    <mergeCell ref="A2:A3"/>
    <mergeCell ref="B2:B3"/>
    <mergeCell ref="C2:C3"/>
    <mergeCell ref="D2:E2"/>
    <mergeCell ref="F2:G2"/>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CD66-2E8C-4E0F-BA5F-7A44D9494CFA}">
  <sheetPr>
    <tabColor theme="9"/>
  </sheetPr>
  <dimension ref="A1:S79"/>
  <sheetViews>
    <sheetView showGridLines="0" workbookViewId="0">
      <pane ySplit="3" topLeftCell="A4" activePane="bottomLeft" state="frozen"/>
      <selection activeCell="E59" sqref="E59"/>
      <selection pane="bottomLeft" activeCell="R62" sqref="A4:R62"/>
    </sheetView>
  </sheetViews>
  <sheetFormatPr defaultRowHeight="15" x14ac:dyDescent="0.25"/>
  <cols>
    <col min="1" max="3" width="12" customWidth="1"/>
    <col min="4" max="11" width="10.42578125" customWidth="1"/>
    <col min="12" max="12" width="11.5703125" customWidth="1"/>
    <col min="13" max="13" width="13" customWidth="1"/>
    <col min="14" max="18" width="10.42578125" customWidth="1"/>
  </cols>
  <sheetData>
    <row r="1" spans="1:19" x14ac:dyDescent="0.25">
      <c r="A1" s="1" t="s">
        <v>41</v>
      </c>
      <c r="B1" s="1"/>
      <c r="C1" s="1"/>
      <c r="D1" s="1"/>
      <c r="E1" s="1"/>
      <c r="F1" s="1"/>
      <c r="G1" s="1"/>
      <c r="H1" s="1"/>
      <c r="I1" s="1"/>
      <c r="J1" s="1"/>
      <c r="K1" s="1"/>
      <c r="L1" s="1"/>
      <c r="M1" s="1"/>
      <c r="N1" s="1"/>
      <c r="O1" s="1"/>
      <c r="P1" s="1"/>
      <c r="Q1" s="1"/>
      <c r="R1" s="1"/>
      <c r="S1" s="61"/>
    </row>
    <row r="2" spans="1:19" s="34" customFormat="1" x14ac:dyDescent="0.25">
      <c r="A2" s="143" t="s">
        <v>1</v>
      </c>
      <c r="B2" s="143" t="s">
        <v>17</v>
      </c>
      <c r="C2" s="153" t="s">
        <v>42</v>
      </c>
      <c r="D2" s="154" t="s">
        <v>2</v>
      </c>
      <c r="E2" s="151"/>
      <c r="F2" s="151"/>
      <c r="G2" s="155"/>
      <c r="H2" s="154" t="s">
        <v>43</v>
      </c>
      <c r="I2" s="151"/>
      <c r="J2" s="151"/>
      <c r="K2" s="155"/>
      <c r="L2" s="154" t="s">
        <v>44</v>
      </c>
      <c r="M2" s="151"/>
      <c r="N2" s="151"/>
      <c r="O2" s="155"/>
      <c r="P2" s="151" t="s">
        <v>45</v>
      </c>
      <c r="Q2" s="151"/>
      <c r="R2" s="151"/>
      <c r="S2" s="52"/>
    </row>
    <row r="3" spans="1:19" s="34" customFormat="1" ht="45" customHeight="1" x14ac:dyDescent="0.25">
      <c r="A3" s="143"/>
      <c r="B3" s="143"/>
      <c r="C3" s="153"/>
      <c r="D3" s="2" t="s">
        <v>46</v>
      </c>
      <c r="E3" s="4" t="s">
        <v>47</v>
      </c>
      <c r="F3" s="100" t="s">
        <v>48</v>
      </c>
      <c r="G3" s="101" t="s">
        <v>49</v>
      </c>
      <c r="H3" s="2" t="s">
        <v>46</v>
      </c>
      <c r="I3" s="4" t="s">
        <v>47</v>
      </c>
      <c r="J3" s="100" t="s">
        <v>48</v>
      </c>
      <c r="K3" s="101" t="s">
        <v>49</v>
      </c>
      <c r="L3" s="2" t="s">
        <v>46</v>
      </c>
      <c r="M3" s="4" t="s">
        <v>47</v>
      </c>
      <c r="N3" s="100" t="s">
        <v>48</v>
      </c>
      <c r="O3" s="101" t="s">
        <v>49</v>
      </c>
      <c r="P3" s="4" t="s">
        <v>46</v>
      </c>
      <c r="Q3" s="100" t="s">
        <v>48</v>
      </c>
      <c r="R3" s="4" t="s">
        <v>49</v>
      </c>
      <c r="S3" s="102"/>
    </row>
    <row r="4" spans="1:19" x14ac:dyDescent="0.25">
      <c r="A4" s="9">
        <v>1963</v>
      </c>
      <c r="B4" s="9">
        <v>1</v>
      </c>
      <c r="C4" s="103">
        <v>249900</v>
      </c>
      <c r="D4" s="171">
        <v>516000</v>
      </c>
      <c r="E4" s="140">
        <f t="shared" ref="E4:E53" si="0">D4/C4*1000</f>
        <v>2064.8259303721488</v>
      </c>
      <c r="F4" s="171">
        <v>18065</v>
      </c>
      <c r="G4" s="171">
        <v>54174</v>
      </c>
      <c r="H4" s="171">
        <v>233000</v>
      </c>
      <c r="I4" s="171">
        <v>932.37294917967188</v>
      </c>
      <c r="J4" s="171">
        <v>8553</v>
      </c>
      <c r="K4" s="171">
        <v>46239</v>
      </c>
      <c r="L4" s="171">
        <v>256000</v>
      </c>
      <c r="M4" s="171">
        <v>1024.4097639055622</v>
      </c>
      <c r="N4" s="171">
        <v>8603</v>
      </c>
      <c r="O4" s="171">
        <v>7472</v>
      </c>
      <c r="P4" s="171">
        <v>27000</v>
      </c>
      <c r="Q4" s="171">
        <v>907</v>
      </c>
      <c r="R4" s="171"/>
      <c r="S4" s="61"/>
    </row>
    <row r="5" spans="1:19" x14ac:dyDescent="0.25">
      <c r="A5" s="9">
        <v>1964</v>
      </c>
      <c r="B5" s="9">
        <v>1</v>
      </c>
      <c r="C5" s="103">
        <v>253200</v>
      </c>
      <c r="D5" s="171">
        <v>562000</v>
      </c>
      <c r="E5" s="140">
        <f t="shared" si="0"/>
        <v>2219.5892575039493</v>
      </c>
      <c r="F5" s="171">
        <v>18792</v>
      </c>
      <c r="G5" s="171">
        <v>57738</v>
      </c>
      <c r="H5" s="171">
        <v>253000</v>
      </c>
      <c r="I5" s="171">
        <v>999.21011058451813</v>
      </c>
      <c r="J5" s="171">
        <v>8762</v>
      </c>
      <c r="K5" s="171">
        <v>49358</v>
      </c>
      <c r="L5" s="171">
        <v>284000</v>
      </c>
      <c r="M5" s="171">
        <v>1121.6429699842022</v>
      </c>
      <c r="N5" s="171">
        <v>9105</v>
      </c>
      <c r="O5" s="171">
        <v>7943</v>
      </c>
      <c r="P5" s="171">
        <v>25000</v>
      </c>
      <c r="Q5" s="171">
        <v>925</v>
      </c>
      <c r="R5" s="171"/>
      <c r="S5" s="61"/>
    </row>
    <row r="6" spans="1:19" x14ac:dyDescent="0.25">
      <c r="A6" s="9">
        <v>1965</v>
      </c>
      <c r="B6" s="9">
        <v>1</v>
      </c>
      <c r="C6" s="103">
        <v>265200</v>
      </c>
      <c r="D6" s="171">
        <v>616000</v>
      </c>
      <c r="E6" s="140">
        <f t="shared" si="0"/>
        <v>2322.7752639517348</v>
      </c>
      <c r="F6" s="171">
        <v>20851</v>
      </c>
      <c r="G6" s="171">
        <v>59986</v>
      </c>
      <c r="H6" s="171">
        <v>277000</v>
      </c>
      <c r="I6" s="171">
        <v>1044.4947209653092</v>
      </c>
      <c r="J6" s="171">
        <v>9789</v>
      </c>
      <c r="K6" s="171">
        <v>51456</v>
      </c>
      <c r="L6" s="171">
        <v>312000</v>
      </c>
      <c r="M6" s="171">
        <v>1176.4705882352941</v>
      </c>
      <c r="N6" s="171">
        <v>10060</v>
      </c>
      <c r="O6" s="171">
        <v>8100</v>
      </c>
      <c r="P6" s="171">
        <v>27000</v>
      </c>
      <c r="Q6" s="171">
        <v>1002</v>
      </c>
      <c r="R6" s="171"/>
      <c r="S6" s="61"/>
    </row>
    <row r="7" spans="1:19" x14ac:dyDescent="0.25">
      <c r="A7" s="9">
        <v>1966</v>
      </c>
      <c r="B7" s="9">
        <v>1</v>
      </c>
      <c r="C7" s="103">
        <v>271500</v>
      </c>
      <c r="D7" s="171">
        <v>694000</v>
      </c>
      <c r="E7" s="140">
        <f t="shared" si="0"/>
        <v>2556.1694290976061</v>
      </c>
      <c r="F7" s="171">
        <v>22818</v>
      </c>
      <c r="G7" s="171">
        <v>60554</v>
      </c>
      <c r="H7" s="171">
        <v>303000</v>
      </c>
      <c r="I7" s="171">
        <v>1116.0220994475137</v>
      </c>
      <c r="J7" s="171">
        <v>10548</v>
      </c>
      <c r="K7" s="171">
        <v>52019</v>
      </c>
      <c r="L7" s="171">
        <v>357000</v>
      </c>
      <c r="M7" s="171">
        <v>1314.9171270718232</v>
      </c>
      <c r="N7" s="171">
        <v>11049</v>
      </c>
      <c r="O7" s="171">
        <v>8110</v>
      </c>
      <c r="P7" s="171">
        <v>34000</v>
      </c>
      <c r="Q7" s="171">
        <v>1221</v>
      </c>
      <c r="R7" s="171"/>
      <c r="S7" s="61"/>
    </row>
    <row r="8" spans="1:19" x14ac:dyDescent="0.25">
      <c r="A8" s="9">
        <v>1967</v>
      </c>
      <c r="B8" s="9">
        <v>1</v>
      </c>
      <c r="C8" s="103">
        <v>277900</v>
      </c>
      <c r="D8" s="171">
        <v>786000</v>
      </c>
      <c r="E8" s="140">
        <f t="shared" si="0"/>
        <v>2828.355523569629</v>
      </c>
      <c r="F8" s="171">
        <v>25163</v>
      </c>
      <c r="G8" s="171">
        <v>62917</v>
      </c>
      <c r="H8" s="171">
        <v>348000</v>
      </c>
      <c r="I8" s="171">
        <v>1252.2490104354083</v>
      </c>
      <c r="J8" s="171">
        <v>11738</v>
      </c>
      <c r="K8" s="171">
        <v>53797</v>
      </c>
      <c r="L8" s="171">
        <v>391000</v>
      </c>
      <c r="M8" s="171">
        <v>1406.9809283915076</v>
      </c>
      <c r="N8" s="171">
        <v>11965</v>
      </c>
      <c r="O8" s="171">
        <v>8706</v>
      </c>
      <c r="P8" s="171">
        <v>47000</v>
      </c>
      <c r="Q8" s="171">
        <v>1460</v>
      </c>
      <c r="R8" s="171"/>
      <c r="S8" s="61"/>
    </row>
    <row r="9" spans="1:19" x14ac:dyDescent="0.25">
      <c r="A9" s="9">
        <v>1968</v>
      </c>
      <c r="B9" s="9">
        <v>1</v>
      </c>
      <c r="C9" s="103">
        <v>284900</v>
      </c>
      <c r="D9" s="171">
        <v>841000</v>
      </c>
      <c r="E9" s="140">
        <f t="shared" si="0"/>
        <v>2951.9129519129519</v>
      </c>
      <c r="F9" s="171">
        <v>26461</v>
      </c>
      <c r="G9" s="171">
        <v>65412</v>
      </c>
      <c r="H9" s="171">
        <v>366000</v>
      </c>
      <c r="I9" s="171">
        <v>1284.6612846612848</v>
      </c>
      <c r="J9" s="171">
        <v>12285</v>
      </c>
      <c r="K9" s="171">
        <v>55902</v>
      </c>
      <c r="L9" s="171">
        <v>411000</v>
      </c>
      <c r="M9" s="171">
        <v>1442.6114426114425</v>
      </c>
      <c r="N9" s="171">
        <v>12381</v>
      </c>
      <c r="O9" s="171">
        <v>9058</v>
      </c>
      <c r="P9" s="171">
        <v>64000</v>
      </c>
      <c r="Q9" s="171">
        <v>1795</v>
      </c>
      <c r="R9" s="171"/>
      <c r="S9" s="61"/>
    </row>
    <row r="10" spans="1:19" x14ac:dyDescent="0.25">
      <c r="A10" s="9">
        <v>1969</v>
      </c>
      <c r="B10" s="9">
        <v>1</v>
      </c>
      <c r="C10" s="103">
        <v>294600</v>
      </c>
      <c r="D10" s="171">
        <v>956000</v>
      </c>
      <c r="E10" s="140">
        <f t="shared" si="0"/>
        <v>3245.0780719619825</v>
      </c>
      <c r="F10" s="171">
        <v>28239</v>
      </c>
      <c r="G10" s="171">
        <v>69938</v>
      </c>
      <c r="H10" s="171">
        <v>417000</v>
      </c>
      <c r="I10" s="171">
        <v>1415.478615071283</v>
      </c>
      <c r="J10" s="171">
        <v>13048</v>
      </c>
      <c r="K10" s="171">
        <v>59967</v>
      </c>
      <c r="L10" s="171">
        <v>470000</v>
      </c>
      <c r="M10" s="171">
        <v>1595.3835709436523</v>
      </c>
      <c r="N10" s="171">
        <v>13244</v>
      </c>
      <c r="O10" s="171">
        <v>9517</v>
      </c>
      <c r="P10" s="171">
        <v>69000</v>
      </c>
      <c r="Q10" s="171">
        <v>1947</v>
      </c>
      <c r="R10" s="171"/>
      <c r="S10" s="61"/>
    </row>
    <row r="11" spans="1:19" x14ac:dyDescent="0.25">
      <c r="A11" s="9">
        <v>1970</v>
      </c>
      <c r="B11" s="9">
        <v>1</v>
      </c>
      <c r="C11" s="103">
        <v>308500</v>
      </c>
      <c r="D11" s="171">
        <v>1054000</v>
      </c>
      <c r="E11" s="140">
        <f t="shared" si="0"/>
        <v>3416.5316045380878</v>
      </c>
      <c r="F11" s="171">
        <v>30655</v>
      </c>
      <c r="G11" s="171">
        <v>74323</v>
      </c>
      <c r="H11" s="171">
        <v>465000</v>
      </c>
      <c r="I11" s="171">
        <v>1507.2933549432739</v>
      </c>
      <c r="J11" s="171">
        <v>14015</v>
      </c>
      <c r="K11" s="171">
        <v>63996</v>
      </c>
      <c r="L11" s="171">
        <v>513000</v>
      </c>
      <c r="M11" s="171">
        <v>1662.8849270664505</v>
      </c>
      <c r="N11" s="171">
        <v>14591</v>
      </c>
      <c r="O11" s="171">
        <v>9879</v>
      </c>
      <c r="P11" s="171">
        <v>76000</v>
      </c>
      <c r="Q11" s="171">
        <v>2049</v>
      </c>
      <c r="R11" s="171"/>
      <c r="S11" s="61"/>
    </row>
    <row r="12" spans="1:19" x14ac:dyDescent="0.25">
      <c r="A12" s="9">
        <v>1971</v>
      </c>
      <c r="B12" s="9"/>
      <c r="C12" s="103">
        <v>319600</v>
      </c>
      <c r="D12" s="172"/>
      <c r="E12" s="140"/>
      <c r="F12" s="173"/>
      <c r="G12" s="173"/>
      <c r="H12" s="173"/>
      <c r="I12" s="173">
        <v>1680.2933549432739</v>
      </c>
      <c r="J12" s="172"/>
      <c r="K12" s="171"/>
      <c r="L12" s="171"/>
      <c r="M12" s="171" t="s">
        <v>50</v>
      </c>
      <c r="N12" s="171"/>
      <c r="O12" s="171"/>
      <c r="P12" s="171"/>
      <c r="Q12" s="171"/>
      <c r="R12" s="171"/>
      <c r="S12" s="61"/>
    </row>
    <row r="13" spans="1:19" x14ac:dyDescent="0.25">
      <c r="A13" s="9">
        <v>1972</v>
      </c>
      <c r="B13" s="9"/>
      <c r="C13" s="103">
        <v>329800</v>
      </c>
      <c r="D13" s="172"/>
      <c r="E13" s="140"/>
      <c r="F13" s="173"/>
      <c r="G13" s="173"/>
      <c r="H13" s="173"/>
      <c r="I13" s="173">
        <v>1853.2933549432739</v>
      </c>
      <c r="J13" s="172"/>
      <c r="K13" s="171"/>
      <c r="L13" s="171"/>
      <c r="M13" s="171" t="s">
        <v>50</v>
      </c>
      <c r="N13" s="171"/>
      <c r="O13" s="171"/>
      <c r="P13" s="171"/>
      <c r="Q13" s="171"/>
      <c r="R13" s="171"/>
      <c r="S13" s="61"/>
    </row>
    <row r="14" spans="1:19" x14ac:dyDescent="0.25">
      <c r="A14" s="9">
        <v>1973</v>
      </c>
      <c r="B14" s="9"/>
      <c r="C14" s="103">
        <v>336400</v>
      </c>
      <c r="D14" s="172"/>
      <c r="E14" s="140"/>
      <c r="F14" s="173"/>
      <c r="G14" s="173"/>
      <c r="H14" s="173"/>
      <c r="I14" s="173">
        <v>2026.2933549432739</v>
      </c>
      <c r="J14" s="172"/>
      <c r="K14" s="171"/>
      <c r="L14" s="171"/>
      <c r="M14" s="171" t="s">
        <v>50</v>
      </c>
      <c r="N14" s="171"/>
      <c r="O14" s="171"/>
      <c r="P14" s="171"/>
      <c r="Q14" s="171"/>
      <c r="R14" s="171"/>
      <c r="S14" s="61"/>
    </row>
    <row r="15" spans="1:19" x14ac:dyDescent="0.25">
      <c r="A15" s="9">
        <v>1974</v>
      </c>
      <c r="B15" s="9"/>
      <c r="C15" s="103">
        <v>348100</v>
      </c>
      <c r="D15" s="172"/>
      <c r="E15" s="140"/>
      <c r="F15" s="173"/>
      <c r="G15" s="173"/>
      <c r="H15" s="173"/>
      <c r="I15" s="173">
        <v>2199.2933549432737</v>
      </c>
      <c r="J15" s="172"/>
      <c r="K15" s="171"/>
      <c r="L15" s="171"/>
      <c r="M15" s="171" t="s">
        <v>50</v>
      </c>
      <c r="N15" s="171"/>
      <c r="O15" s="171"/>
      <c r="P15" s="171"/>
      <c r="Q15" s="171"/>
      <c r="R15" s="171"/>
      <c r="S15" s="61"/>
    </row>
    <row r="16" spans="1:19" x14ac:dyDescent="0.25">
      <c r="A16" s="9">
        <v>1975</v>
      </c>
      <c r="B16" s="9">
        <v>1</v>
      </c>
      <c r="C16" s="103">
        <v>384100</v>
      </c>
      <c r="D16" s="171">
        <v>1982586</v>
      </c>
      <c r="E16" s="140">
        <f t="shared" si="0"/>
        <v>5161.6401978651393</v>
      </c>
      <c r="F16" s="171">
        <v>62676</v>
      </c>
      <c r="G16" s="171">
        <v>103523</v>
      </c>
      <c r="H16" s="171">
        <v>910638</v>
      </c>
      <c r="I16" s="171">
        <v>2370.8357198646186</v>
      </c>
      <c r="J16" s="171">
        <v>30789</v>
      </c>
      <c r="K16" s="171">
        <v>89724</v>
      </c>
      <c r="L16" s="171"/>
      <c r="M16" s="171" t="s">
        <v>50</v>
      </c>
      <c r="N16" s="171"/>
      <c r="O16" s="171"/>
      <c r="P16" s="171"/>
      <c r="Q16" s="171"/>
      <c r="R16" s="171"/>
      <c r="S16" s="61"/>
    </row>
    <row r="17" spans="1:19" x14ac:dyDescent="0.25">
      <c r="A17" s="9">
        <v>1976</v>
      </c>
      <c r="B17" s="9">
        <v>1</v>
      </c>
      <c r="C17" s="103">
        <v>409800</v>
      </c>
      <c r="D17" s="171">
        <v>2250884</v>
      </c>
      <c r="E17" s="140">
        <f t="shared" si="0"/>
        <v>5492.6403123474865</v>
      </c>
      <c r="F17" s="171">
        <v>85810</v>
      </c>
      <c r="G17" s="171">
        <v>114995</v>
      </c>
      <c r="H17" s="171">
        <v>1008683</v>
      </c>
      <c r="I17" s="171">
        <v>2461.4031234748659</v>
      </c>
      <c r="J17" s="171">
        <v>38854</v>
      </c>
      <c r="K17" s="171">
        <v>98520</v>
      </c>
      <c r="L17" s="171"/>
      <c r="M17" s="171" t="s">
        <v>50</v>
      </c>
      <c r="N17" s="171"/>
      <c r="O17" s="171"/>
      <c r="P17" s="171"/>
      <c r="Q17" s="171"/>
      <c r="R17" s="171"/>
      <c r="S17" s="61"/>
    </row>
    <row r="18" spans="1:19" x14ac:dyDescent="0.25">
      <c r="A18" s="9">
        <v>1977</v>
      </c>
      <c r="B18" s="9"/>
      <c r="C18" s="103">
        <v>418000</v>
      </c>
      <c r="D18" s="173"/>
      <c r="E18" s="140"/>
      <c r="F18" s="171"/>
      <c r="G18" s="171"/>
      <c r="H18" s="173"/>
      <c r="I18" s="173">
        <v>2607.4031234748659</v>
      </c>
      <c r="J18" s="171"/>
      <c r="K18" s="171"/>
      <c r="L18" s="171"/>
      <c r="M18" s="171" t="s">
        <v>50</v>
      </c>
      <c r="N18" s="171"/>
      <c r="O18" s="171"/>
      <c r="P18" s="171"/>
      <c r="Q18" s="171"/>
      <c r="R18" s="171"/>
      <c r="S18" s="61"/>
    </row>
    <row r="19" spans="1:19" x14ac:dyDescent="0.25">
      <c r="A19" s="9">
        <v>1978</v>
      </c>
      <c r="B19" s="9"/>
      <c r="C19" s="103">
        <v>411600</v>
      </c>
      <c r="D19" s="173"/>
      <c r="E19" s="140"/>
      <c r="F19" s="171"/>
      <c r="G19" s="171"/>
      <c r="H19" s="173"/>
      <c r="I19" s="173">
        <v>2753.4031234748659</v>
      </c>
      <c r="J19" s="171"/>
      <c r="K19" s="171"/>
      <c r="L19" s="171"/>
      <c r="M19" s="171" t="s">
        <v>50</v>
      </c>
      <c r="N19" s="171"/>
      <c r="O19" s="171"/>
      <c r="P19" s="171"/>
      <c r="Q19" s="171"/>
      <c r="R19" s="171"/>
      <c r="S19" s="61"/>
    </row>
    <row r="20" spans="1:19" x14ac:dyDescent="0.25">
      <c r="A20" s="9">
        <v>1979</v>
      </c>
      <c r="B20" s="9"/>
      <c r="C20" s="103">
        <v>413700</v>
      </c>
      <c r="D20" s="173"/>
      <c r="E20" s="140"/>
      <c r="F20" s="171"/>
      <c r="G20" s="171"/>
      <c r="H20" s="173"/>
      <c r="I20" s="173">
        <v>2899.4031234748659</v>
      </c>
      <c r="J20" s="171"/>
      <c r="K20" s="171"/>
      <c r="L20" s="171"/>
      <c r="M20" s="171" t="s">
        <v>50</v>
      </c>
      <c r="N20" s="171"/>
      <c r="O20" s="171"/>
      <c r="P20" s="171"/>
      <c r="Q20" s="171"/>
      <c r="R20" s="171"/>
      <c r="S20" s="61"/>
    </row>
    <row r="21" spans="1:19" x14ac:dyDescent="0.25">
      <c r="A21" s="9">
        <v>1980</v>
      </c>
      <c r="B21" s="9">
        <v>1</v>
      </c>
      <c r="C21" s="103">
        <v>419800</v>
      </c>
      <c r="D21" s="171">
        <v>2825885</v>
      </c>
      <c r="E21" s="140">
        <f t="shared" si="0"/>
        <v>6731.5030967127204</v>
      </c>
      <c r="F21" s="171">
        <v>145643</v>
      </c>
      <c r="G21" s="171">
        <v>144558</v>
      </c>
      <c r="H21" s="171">
        <v>1277257</v>
      </c>
      <c r="I21" s="171">
        <v>3042.5369223439734</v>
      </c>
      <c r="J21" s="171">
        <v>65561</v>
      </c>
      <c r="K21" s="171">
        <v>123894</v>
      </c>
      <c r="L21" s="171">
        <v>1444117</v>
      </c>
      <c r="M21" s="171">
        <v>3440.0119104335399</v>
      </c>
      <c r="N21" s="171">
        <v>71556</v>
      </c>
      <c r="O21" s="171">
        <v>18679</v>
      </c>
      <c r="P21" s="171"/>
      <c r="Q21" s="171"/>
      <c r="R21" s="171"/>
      <c r="S21" s="61"/>
    </row>
    <row r="22" spans="1:19" x14ac:dyDescent="0.25">
      <c r="A22" s="9">
        <v>1981</v>
      </c>
      <c r="B22" s="9">
        <v>1</v>
      </c>
      <c r="C22" s="103">
        <v>434300</v>
      </c>
      <c r="D22" s="171">
        <v>2912588</v>
      </c>
      <c r="E22" s="140">
        <f t="shared" si="0"/>
        <v>6706.3965001151282</v>
      </c>
      <c r="F22" s="171">
        <v>179361</v>
      </c>
      <c r="G22" s="171">
        <v>151815</v>
      </c>
      <c r="H22" s="171">
        <v>1290616</v>
      </c>
      <c r="I22" s="171">
        <v>2971.7154040985492</v>
      </c>
      <c r="J22" s="171">
        <v>76704</v>
      </c>
      <c r="K22" s="171">
        <v>129795</v>
      </c>
      <c r="L22" s="171">
        <v>1501272</v>
      </c>
      <c r="M22" s="171">
        <v>3456.7626064932074</v>
      </c>
      <c r="N22" s="171">
        <v>89867</v>
      </c>
      <c r="O22" s="171">
        <v>19320</v>
      </c>
      <c r="P22" s="171"/>
      <c r="Q22" s="171"/>
      <c r="R22" s="171"/>
      <c r="S22" s="61"/>
    </row>
    <row r="23" spans="1:19" x14ac:dyDescent="0.25">
      <c r="A23" s="9">
        <v>1982</v>
      </c>
      <c r="B23" s="9">
        <v>1</v>
      </c>
      <c r="C23" s="103">
        <v>464300</v>
      </c>
      <c r="D23" s="171">
        <v>3243776</v>
      </c>
      <c r="E23" s="140">
        <f t="shared" si="0"/>
        <v>6986.3794960155074</v>
      </c>
      <c r="F23" s="171">
        <v>220130</v>
      </c>
      <c r="G23" s="171">
        <v>164087</v>
      </c>
      <c r="H23" s="171">
        <v>1460183</v>
      </c>
      <c r="I23" s="171">
        <v>3144.9127719147104</v>
      </c>
      <c r="J23" s="171">
        <v>100168</v>
      </c>
      <c r="K23" s="171">
        <v>140769</v>
      </c>
      <c r="L23" s="171">
        <v>1694845</v>
      </c>
      <c r="M23" s="171">
        <v>3650.3230669825543</v>
      </c>
      <c r="N23" s="171">
        <v>112052</v>
      </c>
      <c r="O23" s="171">
        <v>20996</v>
      </c>
      <c r="P23" s="171"/>
      <c r="Q23" s="171"/>
      <c r="R23" s="171"/>
      <c r="S23" s="61"/>
    </row>
    <row r="24" spans="1:19" x14ac:dyDescent="0.25">
      <c r="A24" s="9">
        <v>1983</v>
      </c>
      <c r="B24" s="9">
        <v>1</v>
      </c>
      <c r="C24" s="103">
        <v>499100</v>
      </c>
      <c r="D24" s="171">
        <v>3404361</v>
      </c>
      <c r="E24" s="140">
        <f t="shared" si="0"/>
        <v>6820.9997996393504</v>
      </c>
      <c r="F24" s="171">
        <v>263916</v>
      </c>
      <c r="G24" s="171">
        <v>179286</v>
      </c>
      <c r="H24" s="171">
        <v>1516594</v>
      </c>
      <c r="I24" s="171">
        <v>3038.6575836505708</v>
      </c>
      <c r="J24" s="171">
        <v>121690</v>
      </c>
      <c r="K24" s="171">
        <v>154639</v>
      </c>
      <c r="L24" s="171">
        <v>1757507</v>
      </c>
      <c r="M24" s="171">
        <v>3521.3524343818872</v>
      </c>
      <c r="N24" s="171">
        <v>126179</v>
      </c>
      <c r="O24" s="171">
        <v>21778</v>
      </c>
      <c r="P24" s="171"/>
      <c r="Q24" s="171"/>
      <c r="R24" s="171"/>
      <c r="S24" s="61"/>
    </row>
    <row r="25" spans="1:19" x14ac:dyDescent="0.25">
      <c r="A25" s="9">
        <v>1984</v>
      </c>
      <c r="B25" s="9">
        <v>1</v>
      </c>
      <c r="C25" s="103">
        <v>524000</v>
      </c>
      <c r="D25" s="171">
        <v>3638000</v>
      </c>
      <c r="E25" s="140">
        <f t="shared" si="0"/>
        <v>6942.7480916030527</v>
      </c>
      <c r="F25" s="171">
        <v>299075</v>
      </c>
      <c r="G25" s="171">
        <v>198765</v>
      </c>
      <c r="H25" s="171">
        <v>1588764</v>
      </c>
      <c r="I25" s="171">
        <v>3031.9923664122139</v>
      </c>
      <c r="J25" s="171">
        <v>134421</v>
      </c>
      <c r="K25" s="171">
        <v>170470</v>
      </c>
      <c r="L25" s="171">
        <v>1901883</v>
      </c>
      <c r="M25" s="171">
        <v>3629.5477099236641</v>
      </c>
      <c r="N25" s="171">
        <v>147733</v>
      </c>
      <c r="O25" s="171">
        <v>24678</v>
      </c>
      <c r="P25" s="171"/>
      <c r="Q25" s="171"/>
      <c r="R25" s="171"/>
      <c r="S25" s="61"/>
    </row>
    <row r="26" spans="1:19" x14ac:dyDescent="0.25">
      <c r="A26" s="9">
        <v>1985</v>
      </c>
      <c r="B26" s="9">
        <v>1</v>
      </c>
      <c r="C26" s="103">
        <v>543900</v>
      </c>
      <c r="D26" s="171">
        <v>3804018</v>
      </c>
      <c r="E26" s="140">
        <f t="shared" si="0"/>
        <v>6993.9658025372319</v>
      </c>
      <c r="F26" s="171">
        <v>312853.8</v>
      </c>
      <c r="G26" s="171">
        <v>201037</v>
      </c>
      <c r="H26" s="171">
        <v>1659526</v>
      </c>
      <c r="I26" s="171">
        <v>3051.1601397315685</v>
      </c>
      <c r="J26" s="171">
        <v>142454.29999999999</v>
      </c>
      <c r="K26" s="171">
        <v>171889</v>
      </c>
      <c r="L26" s="171">
        <v>2144492</v>
      </c>
      <c r="M26" s="171">
        <v>3942.8056628056629</v>
      </c>
      <c r="N26" s="171">
        <v>170399.5</v>
      </c>
      <c r="O26" s="171">
        <v>29148</v>
      </c>
      <c r="P26" s="171"/>
      <c r="Q26" s="171"/>
      <c r="R26" s="171"/>
      <c r="S26" s="61"/>
    </row>
    <row r="27" spans="1:19" x14ac:dyDescent="0.25">
      <c r="A27" s="9">
        <v>1986</v>
      </c>
      <c r="B27" s="9">
        <v>1</v>
      </c>
      <c r="C27" s="103">
        <v>550700</v>
      </c>
      <c r="D27" s="171">
        <v>4041658</v>
      </c>
      <c r="E27" s="140">
        <f t="shared" si="0"/>
        <v>7339.1283820591971</v>
      </c>
      <c r="F27" s="171">
        <v>351620</v>
      </c>
      <c r="G27" s="171">
        <v>490615</v>
      </c>
      <c r="H27" s="171">
        <v>1610969</v>
      </c>
      <c r="I27" s="171">
        <v>2925.311421826766</v>
      </c>
      <c r="J27" s="171">
        <v>148852</v>
      </c>
      <c r="K27" s="171">
        <v>190401</v>
      </c>
      <c r="L27" s="171">
        <v>2169522</v>
      </c>
      <c r="M27" s="171">
        <v>3939.5714545124388</v>
      </c>
      <c r="N27" s="171">
        <v>172254</v>
      </c>
      <c r="O27" s="171">
        <v>29822</v>
      </c>
      <c r="P27" s="171">
        <v>261167</v>
      </c>
      <c r="Q27" s="171">
        <v>30514</v>
      </c>
      <c r="R27" s="171">
        <v>4071</v>
      </c>
      <c r="S27" s="61"/>
    </row>
    <row r="28" spans="1:19" x14ac:dyDescent="0.25">
      <c r="A28" s="9">
        <v>1987</v>
      </c>
      <c r="B28" s="9">
        <v>1</v>
      </c>
      <c r="C28" s="103">
        <v>541300</v>
      </c>
      <c r="D28" s="171">
        <v>3932791</v>
      </c>
      <c r="E28" s="140">
        <f t="shared" si="0"/>
        <v>7265.4553851838164</v>
      </c>
      <c r="F28" s="171">
        <v>356165</v>
      </c>
      <c r="G28" s="171">
        <v>226616</v>
      </c>
      <c r="H28" s="171">
        <v>1542405</v>
      </c>
      <c r="I28" s="171">
        <v>2849.4457786809535</v>
      </c>
      <c r="J28" s="171">
        <v>150996</v>
      </c>
      <c r="K28" s="171">
        <v>192404</v>
      </c>
      <c r="L28" s="171">
        <v>2198897</v>
      </c>
      <c r="M28" s="171">
        <v>4062.2519859597264</v>
      </c>
      <c r="N28" s="171">
        <v>179972</v>
      </c>
      <c r="O28" s="171">
        <v>30496</v>
      </c>
      <c r="P28" s="171">
        <v>191489</v>
      </c>
      <c r="Q28" s="171">
        <v>25197</v>
      </c>
      <c r="R28" s="171">
        <v>3716</v>
      </c>
      <c r="S28" s="61"/>
    </row>
    <row r="29" spans="1:19" x14ac:dyDescent="0.25">
      <c r="A29" s="9">
        <v>1988</v>
      </c>
      <c r="B29" s="9">
        <v>1</v>
      </c>
      <c r="C29" s="103">
        <v>535000</v>
      </c>
      <c r="D29" s="171">
        <v>4019398</v>
      </c>
      <c r="E29" s="140">
        <f t="shared" si="0"/>
        <v>7512.8934579439256</v>
      </c>
      <c r="F29" s="171">
        <v>366322</v>
      </c>
      <c r="G29" s="171">
        <v>227020</v>
      </c>
      <c r="H29" s="171">
        <v>1578933</v>
      </c>
      <c r="I29" s="171">
        <v>2951.2766355140188</v>
      </c>
      <c r="J29" s="171">
        <v>154076</v>
      </c>
      <c r="K29" s="171">
        <v>191698</v>
      </c>
      <c r="L29" s="171">
        <v>2207325</v>
      </c>
      <c r="M29" s="171">
        <v>4125.8411214953267</v>
      </c>
      <c r="N29" s="171">
        <v>180297</v>
      </c>
      <c r="O29" s="171">
        <v>30855</v>
      </c>
      <c r="P29" s="171">
        <v>233140</v>
      </c>
      <c r="Q29" s="171">
        <v>31949</v>
      </c>
      <c r="R29" s="171">
        <v>4467</v>
      </c>
      <c r="S29" s="61"/>
    </row>
    <row r="30" spans="1:19" x14ac:dyDescent="0.25">
      <c r="A30" s="9">
        <v>1989</v>
      </c>
      <c r="B30" s="9">
        <v>1</v>
      </c>
      <c r="C30" s="103">
        <v>538900</v>
      </c>
      <c r="D30" s="171">
        <v>4144099</v>
      </c>
      <c r="E30" s="140">
        <f t="shared" si="0"/>
        <v>7689.922063462609</v>
      </c>
      <c r="F30" s="171">
        <v>381926</v>
      </c>
      <c r="G30" s="171">
        <v>228552</v>
      </c>
      <c r="H30" s="171">
        <v>1636796</v>
      </c>
      <c r="I30" s="171">
        <v>3037.2907775097419</v>
      </c>
      <c r="J30" s="171">
        <v>159560</v>
      </c>
      <c r="K30" s="171">
        <v>193042</v>
      </c>
      <c r="L30" s="171">
        <v>2237907</v>
      </c>
      <c r="M30" s="171">
        <v>4152.7314900723695</v>
      </c>
      <c r="N30" s="171">
        <v>188288</v>
      </c>
      <c r="O30" s="171">
        <v>31117</v>
      </c>
      <c r="P30" s="171">
        <v>269396</v>
      </c>
      <c r="Q30" s="171">
        <v>34078</v>
      </c>
      <c r="R30" s="171">
        <v>4393</v>
      </c>
      <c r="S30" s="61"/>
    </row>
    <row r="31" spans="1:19" x14ac:dyDescent="0.25">
      <c r="A31" s="9">
        <v>1990</v>
      </c>
      <c r="B31" s="9">
        <v>1</v>
      </c>
      <c r="C31" s="103">
        <v>553171</v>
      </c>
      <c r="D31" s="171">
        <v>4235451</v>
      </c>
      <c r="E31" s="140">
        <f t="shared" si="0"/>
        <v>7656.6757837992227</v>
      </c>
      <c r="F31" s="171">
        <v>402043</v>
      </c>
      <c r="G31" s="171">
        <v>229897</v>
      </c>
      <c r="H31" s="171">
        <v>1646617</v>
      </c>
      <c r="I31" s="171">
        <v>2976.6871365274028</v>
      </c>
      <c r="J31" s="171">
        <v>166009</v>
      </c>
      <c r="K31" s="171">
        <v>193443</v>
      </c>
      <c r="L31" s="171">
        <v>2307933</v>
      </c>
      <c r="M31" s="171">
        <v>4172.1872621666716</v>
      </c>
      <c r="N31" s="171">
        <v>201350</v>
      </c>
      <c r="O31" s="171">
        <v>31817</v>
      </c>
      <c r="P31" s="171">
        <v>280901</v>
      </c>
      <c r="Q31" s="171">
        <v>34784</v>
      </c>
      <c r="R31" s="171">
        <v>4637</v>
      </c>
      <c r="S31" s="61"/>
    </row>
    <row r="32" spans="1:19" x14ac:dyDescent="0.25">
      <c r="A32" s="9">
        <v>1991</v>
      </c>
      <c r="B32" s="9">
        <v>1</v>
      </c>
      <c r="C32" s="103">
        <v>569054</v>
      </c>
      <c r="D32" s="171">
        <v>4252707</v>
      </c>
      <c r="E32" s="140">
        <f t="shared" si="0"/>
        <v>7473.2925170546205</v>
      </c>
      <c r="F32" s="171">
        <v>418382</v>
      </c>
      <c r="G32" s="171">
        <v>233394</v>
      </c>
      <c r="H32" s="171">
        <v>1613758</v>
      </c>
      <c r="I32" s="171">
        <v>2835.8609200532815</v>
      </c>
      <c r="J32" s="171">
        <v>170879</v>
      </c>
      <c r="K32" s="171">
        <v>195941</v>
      </c>
      <c r="L32" s="171">
        <v>2425317</v>
      </c>
      <c r="M32" s="171">
        <v>4262.0155556414684</v>
      </c>
      <c r="N32" s="171">
        <v>221318</v>
      </c>
      <c r="O32" s="171">
        <v>32708</v>
      </c>
      <c r="P32" s="171">
        <v>213632</v>
      </c>
      <c r="Q32" s="171">
        <v>26185</v>
      </c>
      <c r="R32" s="171">
        <v>4745</v>
      </c>
      <c r="S32" s="61"/>
    </row>
    <row r="33" spans="1:19" x14ac:dyDescent="0.25">
      <c r="A33" s="9">
        <v>1992</v>
      </c>
      <c r="B33" s="9">
        <v>1</v>
      </c>
      <c r="C33" s="103">
        <v>586722</v>
      </c>
      <c r="D33" s="171">
        <v>4326067</v>
      </c>
      <c r="E33" s="140">
        <f t="shared" si="0"/>
        <v>7373.2824063184953</v>
      </c>
      <c r="F33" s="171">
        <v>432219</v>
      </c>
      <c r="G33" s="171">
        <v>237518</v>
      </c>
      <c r="H33" s="171">
        <v>1640914</v>
      </c>
      <c r="I33" s="171">
        <v>2796.7487157461287</v>
      </c>
      <c r="J33" s="171">
        <v>177586</v>
      </c>
      <c r="K33" s="171">
        <v>199250</v>
      </c>
      <c r="L33" s="171">
        <v>2467751</v>
      </c>
      <c r="M33" s="171">
        <v>4205.9970480056991</v>
      </c>
      <c r="N33" s="171">
        <v>226936</v>
      </c>
      <c r="O33" s="171">
        <v>33477</v>
      </c>
      <c r="P33" s="171">
        <v>217402</v>
      </c>
      <c r="Q33" s="171">
        <v>27697</v>
      </c>
      <c r="R33" s="171">
        <v>4791</v>
      </c>
      <c r="S33" s="61"/>
    </row>
    <row r="34" spans="1:19" x14ac:dyDescent="0.25">
      <c r="A34" s="9">
        <v>1993</v>
      </c>
      <c r="B34" s="9">
        <v>1</v>
      </c>
      <c r="C34" s="103">
        <v>596906</v>
      </c>
      <c r="D34" s="171">
        <v>4368172</v>
      </c>
      <c r="E34" s="140">
        <f t="shared" si="0"/>
        <v>7318.0232733462226</v>
      </c>
      <c r="F34" s="171">
        <v>441048</v>
      </c>
      <c r="G34" s="171">
        <v>241929</v>
      </c>
      <c r="H34" s="171">
        <v>1628395</v>
      </c>
      <c r="I34" s="171">
        <v>2728.0593594301281</v>
      </c>
      <c r="J34" s="171">
        <v>180749</v>
      </c>
      <c r="K34" s="171">
        <v>203218</v>
      </c>
      <c r="L34" s="171">
        <v>2538044</v>
      </c>
      <c r="M34" s="171">
        <v>4251.9994773046346</v>
      </c>
      <c r="N34" s="171">
        <v>238638</v>
      </c>
      <c r="O34" s="171">
        <v>34598</v>
      </c>
      <c r="P34" s="171">
        <v>201734</v>
      </c>
      <c r="Q34" s="171">
        <v>21660</v>
      </c>
      <c r="R34" s="171">
        <v>4113</v>
      </c>
      <c r="S34" s="61"/>
    </row>
    <row r="35" spans="1:19" x14ac:dyDescent="0.25">
      <c r="A35" s="9">
        <v>1994</v>
      </c>
      <c r="B35" s="9">
        <v>1</v>
      </c>
      <c r="C35" s="103">
        <v>600622</v>
      </c>
      <c r="D35" s="171">
        <v>4550653</v>
      </c>
      <c r="E35" s="140">
        <f t="shared" si="0"/>
        <v>7576.5672919073895</v>
      </c>
      <c r="F35" s="171">
        <v>465995</v>
      </c>
      <c r="G35" s="171">
        <v>245246</v>
      </c>
      <c r="H35" s="171">
        <v>1689011</v>
      </c>
      <c r="I35" s="171">
        <v>2812.1031197658426</v>
      </c>
      <c r="J35" s="171">
        <v>191397</v>
      </c>
      <c r="K35" s="171">
        <v>206279</v>
      </c>
      <c r="L35" s="171">
        <v>2635784</v>
      </c>
      <c r="M35" s="171">
        <v>4388.4240004528638</v>
      </c>
      <c r="N35" s="171">
        <v>248265</v>
      </c>
      <c r="O35" s="171">
        <v>34962</v>
      </c>
      <c r="P35" s="171">
        <v>225858</v>
      </c>
      <c r="Q35" s="171">
        <v>26333</v>
      </c>
      <c r="R35" s="171">
        <v>4005</v>
      </c>
      <c r="S35" s="61"/>
    </row>
    <row r="36" spans="1:19" x14ac:dyDescent="0.25">
      <c r="A36" s="9">
        <v>1995</v>
      </c>
      <c r="B36" s="9">
        <v>1</v>
      </c>
      <c r="C36" s="103">
        <v>601581</v>
      </c>
      <c r="D36" s="171">
        <v>4637935</v>
      </c>
      <c r="E36" s="140">
        <f t="shared" si="0"/>
        <v>7709.5769314522895</v>
      </c>
      <c r="F36" s="171">
        <v>472891</v>
      </c>
      <c r="G36" s="171">
        <v>250815</v>
      </c>
      <c r="H36" s="171">
        <v>1711770</v>
      </c>
      <c r="I36" s="171">
        <v>2845.452233365083</v>
      </c>
      <c r="J36" s="171">
        <v>193033</v>
      </c>
      <c r="K36" s="171">
        <v>210870</v>
      </c>
      <c r="L36" s="171">
        <v>2702302</v>
      </c>
      <c r="M36" s="171">
        <v>4492.0002460184078</v>
      </c>
      <c r="N36" s="171">
        <v>249684</v>
      </c>
      <c r="O36" s="171">
        <v>34968</v>
      </c>
      <c r="P36" s="171">
        <v>223863</v>
      </c>
      <c r="Q36" s="171">
        <v>30174</v>
      </c>
      <c r="R36" s="171">
        <v>4977</v>
      </c>
      <c r="S36" s="61"/>
    </row>
    <row r="37" spans="1:19" x14ac:dyDescent="0.25">
      <c r="A37" s="9">
        <v>1996</v>
      </c>
      <c r="B37" s="9" t="s">
        <v>25</v>
      </c>
      <c r="C37" s="103">
        <v>605212</v>
      </c>
      <c r="D37" s="171">
        <v>4779562</v>
      </c>
      <c r="E37" s="140">
        <f t="shared" si="0"/>
        <v>7897.3351486751753</v>
      </c>
      <c r="F37" s="171">
        <v>489489</v>
      </c>
      <c r="G37" s="171">
        <v>256103</v>
      </c>
      <c r="H37" s="171">
        <v>1766184</v>
      </c>
      <c r="I37" s="171">
        <v>2918.2897893630661</v>
      </c>
      <c r="J37" s="171">
        <v>200660</v>
      </c>
      <c r="K37" s="171">
        <v>215712</v>
      </c>
      <c r="L37" s="171">
        <v>2834072</v>
      </c>
      <c r="M37" s="171">
        <v>4682.7756224265213</v>
      </c>
      <c r="N37" s="171">
        <v>264912</v>
      </c>
      <c r="O37" s="171">
        <v>36194</v>
      </c>
      <c r="P37" s="171">
        <v>179306</v>
      </c>
      <c r="Q37" s="171">
        <v>23917</v>
      </c>
      <c r="R37" s="171">
        <v>4197</v>
      </c>
      <c r="S37" s="61"/>
    </row>
    <row r="38" spans="1:19" x14ac:dyDescent="0.25">
      <c r="A38" s="9">
        <v>1997</v>
      </c>
      <c r="B38" s="9" t="s">
        <v>25</v>
      </c>
      <c r="C38" s="103">
        <v>609655</v>
      </c>
      <c r="D38" s="171">
        <v>4840529</v>
      </c>
      <c r="E38" s="140">
        <f t="shared" si="0"/>
        <v>7939.7839761832511</v>
      </c>
      <c r="F38" s="171">
        <v>487620</v>
      </c>
      <c r="G38" s="171">
        <v>254991</v>
      </c>
      <c r="H38" s="171">
        <v>1725834</v>
      </c>
      <c r="I38" s="171">
        <v>2830.837112793301</v>
      </c>
      <c r="J38" s="171">
        <v>197457</v>
      </c>
      <c r="K38" s="171">
        <v>215076</v>
      </c>
      <c r="L38" s="171">
        <v>2936355</v>
      </c>
      <c r="M38" s="171">
        <v>4816.4207625624331</v>
      </c>
      <c r="N38" s="171">
        <v>263860</v>
      </c>
      <c r="O38" s="171">
        <v>35008</v>
      </c>
      <c r="P38" s="171">
        <v>178340</v>
      </c>
      <c r="Q38" s="171">
        <v>26303</v>
      </c>
      <c r="R38" s="171">
        <v>4907</v>
      </c>
      <c r="S38" s="61"/>
    </row>
    <row r="39" spans="1:19" x14ac:dyDescent="0.25">
      <c r="A39" s="9">
        <v>1998</v>
      </c>
      <c r="B39" s="9" t="s">
        <v>25</v>
      </c>
      <c r="C39" s="103">
        <v>617082</v>
      </c>
      <c r="D39" s="171">
        <v>5094584</v>
      </c>
      <c r="E39" s="140">
        <f t="shared" si="0"/>
        <v>8255.9270891064716</v>
      </c>
      <c r="F39" s="171">
        <v>508097</v>
      </c>
      <c r="G39" s="171">
        <v>265185</v>
      </c>
      <c r="H39" s="171">
        <v>1767992</v>
      </c>
      <c r="I39" s="171">
        <v>2865.0843810060901</v>
      </c>
      <c r="J39" s="171">
        <v>203284</v>
      </c>
      <c r="K39" s="171">
        <v>222927</v>
      </c>
      <c r="L39" s="171">
        <v>3124911</v>
      </c>
      <c r="M39" s="171">
        <v>5064.012562349898</v>
      </c>
      <c r="N39" s="171">
        <v>277217</v>
      </c>
      <c r="O39" s="171">
        <v>36935</v>
      </c>
      <c r="P39" s="171">
        <v>201681</v>
      </c>
      <c r="Q39" s="171">
        <v>27596</v>
      </c>
      <c r="R39" s="171">
        <v>5323</v>
      </c>
      <c r="S39" s="61"/>
    </row>
    <row r="40" spans="1:19" x14ac:dyDescent="0.25">
      <c r="A40" s="9">
        <v>1999</v>
      </c>
      <c r="B40" s="9" t="s">
        <v>25</v>
      </c>
      <c r="C40" s="103">
        <v>622000</v>
      </c>
      <c r="D40" s="171">
        <v>5292615</v>
      </c>
      <c r="E40" s="140">
        <f t="shared" si="0"/>
        <v>8509.0273311897108</v>
      </c>
      <c r="F40" s="171">
        <v>517414</v>
      </c>
      <c r="G40" s="171">
        <v>269831</v>
      </c>
      <c r="H40" s="171">
        <v>1865743</v>
      </c>
      <c r="I40" s="171">
        <v>2999.586816720257</v>
      </c>
      <c r="J40" s="171">
        <v>208179</v>
      </c>
      <c r="K40" s="171">
        <v>227247</v>
      </c>
      <c r="L40" s="171">
        <v>3229036</v>
      </c>
      <c r="M40" s="171">
        <v>5191.3762057877811</v>
      </c>
      <c r="N40" s="171">
        <v>281217</v>
      </c>
      <c r="O40" s="171">
        <v>37009</v>
      </c>
      <c r="P40" s="171">
        <v>197836</v>
      </c>
      <c r="Q40" s="171">
        <v>28018</v>
      </c>
      <c r="R40" s="171">
        <v>5575</v>
      </c>
      <c r="S40" s="61"/>
    </row>
    <row r="41" spans="1:19" x14ac:dyDescent="0.25">
      <c r="A41" s="9">
        <v>2000</v>
      </c>
      <c r="B41" s="9" t="s">
        <v>25</v>
      </c>
      <c r="C41" s="103">
        <v>628346</v>
      </c>
      <c r="D41" s="171">
        <v>5309970</v>
      </c>
      <c r="E41" s="140">
        <f t="shared" si="0"/>
        <v>8450.7102774585983</v>
      </c>
      <c r="F41" s="171">
        <v>535246</v>
      </c>
      <c r="G41" s="171">
        <v>273530</v>
      </c>
      <c r="H41" s="171">
        <v>1854968</v>
      </c>
      <c r="I41" s="171">
        <v>2952.1442008065619</v>
      </c>
      <c r="J41" s="171">
        <v>212474</v>
      </c>
      <c r="K41" s="171">
        <v>230534</v>
      </c>
      <c r="L41" s="171">
        <v>3273104</v>
      </c>
      <c r="M41" s="171">
        <v>5209.0790742679992</v>
      </c>
      <c r="N41" s="171">
        <v>296990</v>
      </c>
      <c r="O41" s="171">
        <v>38928</v>
      </c>
      <c r="P41" s="171">
        <v>181898</v>
      </c>
      <c r="Q41" s="171">
        <v>25782</v>
      </c>
      <c r="R41" s="171">
        <v>4068</v>
      </c>
      <c r="S41" s="61"/>
    </row>
    <row r="42" spans="1:19" x14ac:dyDescent="0.25">
      <c r="A42" s="9">
        <v>2001</v>
      </c>
      <c r="B42" s="9">
        <v>1</v>
      </c>
      <c r="C42" s="103">
        <v>632716</v>
      </c>
      <c r="D42" s="171">
        <v>5419835.608</v>
      </c>
      <c r="E42" s="140">
        <f t="shared" si="0"/>
        <v>8565.9847514524681</v>
      </c>
      <c r="F42" s="171">
        <v>639625.00299999991</v>
      </c>
      <c r="G42" s="171">
        <v>272161.09999999998</v>
      </c>
      <c r="H42" s="171">
        <v>1885745.4720000001</v>
      </c>
      <c r="I42" s="171">
        <v>2980.3979542164257</v>
      </c>
      <c r="J42" s="171">
        <v>221223.15</v>
      </c>
      <c r="K42" s="171">
        <v>237110.1</v>
      </c>
      <c r="L42" s="171">
        <v>3282876.2390000001</v>
      </c>
      <c r="M42" s="171">
        <v>5188.546265623123</v>
      </c>
      <c r="N42" s="171">
        <v>298096.52</v>
      </c>
      <c r="O42" s="171">
        <v>37371.699999999997</v>
      </c>
      <c r="P42" s="171">
        <v>191183.35800000001</v>
      </c>
      <c r="Q42" s="171">
        <v>27431.933000000001</v>
      </c>
      <c r="R42" s="171">
        <v>5256.3</v>
      </c>
      <c r="S42" s="61"/>
    </row>
    <row r="43" spans="1:19" x14ac:dyDescent="0.25">
      <c r="A43" s="9">
        <v>2002</v>
      </c>
      <c r="B43" s="103" t="s">
        <v>51</v>
      </c>
      <c r="C43" s="103">
        <v>641729</v>
      </c>
      <c r="D43" s="174">
        <v>5465489</v>
      </c>
      <c r="E43" s="140">
        <f t="shared" si="0"/>
        <v>8516.8178467857924</v>
      </c>
      <c r="F43" s="174">
        <v>571871</v>
      </c>
      <c r="G43" s="174">
        <v>284821</v>
      </c>
      <c r="H43" s="174">
        <v>1932217</v>
      </c>
      <c r="I43" s="174">
        <v>3010.9547799772176</v>
      </c>
      <c r="J43" s="174">
        <v>232769</v>
      </c>
      <c r="K43" s="174">
        <v>239822</v>
      </c>
      <c r="L43" s="174">
        <v>3326091</v>
      </c>
      <c r="M43" s="174">
        <v>5183.0149486777127</v>
      </c>
      <c r="N43" s="174">
        <v>310014</v>
      </c>
      <c r="O43" s="174">
        <v>39523</v>
      </c>
      <c r="P43" s="174">
        <v>207181</v>
      </c>
      <c r="Q43" s="174">
        <v>29088</v>
      </c>
      <c r="R43" s="174">
        <v>5476</v>
      </c>
      <c r="S43" s="61"/>
    </row>
    <row r="44" spans="1:19" x14ac:dyDescent="0.25">
      <c r="A44" s="9">
        <v>2003</v>
      </c>
      <c r="B44" s="103" t="s">
        <v>51</v>
      </c>
      <c r="C44" s="103">
        <v>649466</v>
      </c>
      <c r="D44" s="174">
        <v>5563682</v>
      </c>
      <c r="E44" s="140">
        <f t="shared" si="0"/>
        <v>8566.5485183212058</v>
      </c>
      <c r="F44" s="174">
        <v>584243</v>
      </c>
      <c r="G44" s="174">
        <v>290842</v>
      </c>
      <c r="H44" s="174">
        <v>1987009</v>
      </c>
      <c r="I44" s="174">
        <v>3059.4503792346327</v>
      </c>
      <c r="J44" s="174">
        <v>238065</v>
      </c>
      <c r="K44" s="174">
        <v>246921</v>
      </c>
      <c r="L44" s="174">
        <v>3576673</v>
      </c>
      <c r="M44" s="174">
        <v>5507.0981390865727</v>
      </c>
      <c r="N44" s="174">
        <v>346178</v>
      </c>
      <c r="O44" s="174">
        <v>43921</v>
      </c>
      <c r="P44" s="174"/>
      <c r="Q44" s="174"/>
      <c r="R44" s="174"/>
      <c r="S44" s="61"/>
    </row>
    <row r="45" spans="1:19" x14ac:dyDescent="0.25">
      <c r="A45" s="9">
        <v>2004</v>
      </c>
      <c r="B45" s="103" t="s">
        <v>51</v>
      </c>
      <c r="C45" s="103">
        <v>659653</v>
      </c>
      <c r="D45" s="174">
        <v>5788484</v>
      </c>
      <c r="E45" s="140">
        <f t="shared" si="0"/>
        <v>8775.0438488114214</v>
      </c>
      <c r="F45" s="174">
        <v>636008</v>
      </c>
      <c r="G45" s="174">
        <v>296358</v>
      </c>
      <c r="H45" s="174">
        <v>2061905</v>
      </c>
      <c r="I45" s="174">
        <v>3125.7418673150883</v>
      </c>
      <c r="J45" s="174">
        <v>256461</v>
      </c>
      <c r="K45" s="174">
        <v>251198</v>
      </c>
      <c r="L45" s="174">
        <v>3726579</v>
      </c>
      <c r="M45" s="174">
        <v>5649.3019814963318</v>
      </c>
      <c r="N45" s="174">
        <v>379547</v>
      </c>
      <c r="O45" s="174">
        <v>45160</v>
      </c>
      <c r="P45" s="174"/>
      <c r="Q45" s="174"/>
      <c r="R45" s="174"/>
      <c r="S45" s="61"/>
    </row>
    <row r="46" spans="1:19" x14ac:dyDescent="0.25">
      <c r="A46" s="9">
        <v>2005</v>
      </c>
      <c r="B46" s="103" t="s">
        <v>51</v>
      </c>
      <c r="C46" s="103">
        <v>667146</v>
      </c>
      <c r="D46" s="174">
        <v>5912571</v>
      </c>
      <c r="E46" s="140">
        <f t="shared" si="0"/>
        <v>8862.484373735284</v>
      </c>
      <c r="F46" s="174">
        <v>693022</v>
      </c>
      <c r="G46" s="174">
        <v>302674</v>
      </c>
      <c r="H46" s="174">
        <v>2061652</v>
      </c>
      <c r="I46" s="174">
        <v>3090.2561058598867</v>
      </c>
      <c r="J46" s="174">
        <v>274152</v>
      </c>
      <c r="K46" s="174">
        <v>256717</v>
      </c>
      <c r="L46" s="174">
        <v>3850919</v>
      </c>
      <c r="M46" s="174">
        <v>5772.2282678753973</v>
      </c>
      <c r="N46" s="174">
        <v>418870</v>
      </c>
      <c r="O46" s="174">
        <v>45957</v>
      </c>
      <c r="P46" s="174"/>
      <c r="Q46" s="174"/>
      <c r="R46" s="174"/>
      <c r="S46" s="61"/>
    </row>
    <row r="47" spans="1:19" x14ac:dyDescent="0.25">
      <c r="A47" s="9">
        <v>2006</v>
      </c>
      <c r="B47" s="103" t="s">
        <v>51</v>
      </c>
      <c r="C47" s="103">
        <v>674583</v>
      </c>
      <c r="D47" s="174">
        <v>6182291</v>
      </c>
      <c r="E47" s="140">
        <f t="shared" si="0"/>
        <v>9164.6113228468566</v>
      </c>
      <c r="F47" s="174">
        <v>794064</v>
      </c>
      <c r="G47" s="174">
        <v>308575</v>
      </c>
      <c r="H47" s="174">
        <v>2120254</v>
      </c>
      <c r="I47" s="174">
        <v>3143.0587488863489</v>
      </c>
      <c r="J47" s="174">
        <v>314378</v>
      </c>
      <c r="K47" s="174">
        <v>261502</v>
      </c>
      <c r="L47" s="174">
        <v>4062037</v>
      </c>
      <c r="M47" s="174">
        <v>6021.5525739605064</v>
      </c>
      <c r="N47" s="174">
        <v>479686</v>
      </c>
      <c r="O47" s="174">
        <v>47073</v>
      </c>
      <c r="P47" s="174"/>
      <c r="Q47" s="174"/>
      <c r="R47" s="174"/>
      <c r="S47" s="61"/>
    </row>
    <row r="48" spans="1:19" x14ac:dyDescent="0.25">
      <c r="A48" s="9">
        <v>2007</v>
      </c>
      <c r="B48" s="103" t="s">
        <v>51</v>
      </c>
      <c r="C48" s="103">
        <v>680169</v>
      </c>
      <c r="D48" s="174">
        <v>6326610</v>
      </c>
      <c r="E48" s="140">
        <f t="shared" si="0"/>
        <v>9301.5265323765125</v>
      </c>
      <c r="F48" s="174">
        <v>840471</v>
      </c>
      <c r="G48" s="174">
        <v>312845</v>
      </c>
      <c r="H48" s="174">
        <v>2114456</v>
      </c>
      <c r="I48" s="174">
        <v>3108.7215089191068</v>
      </c>
      <c r="J48" s="174">
        <v>320973</v>
      </c>
      <c r="K48" s="174">
        <v>265449</v>
      </c>
      <c r="L48" s="174">
        <v>4212154</v>
      </c>
      <c r="M48" s="174">
        <v>6192.8050234574057</v>
      </c>
      <c r="N48" s="174">
        <v>519498</v>
      </c>
      <c r="O48" s="174">
        <v>47396</v>
      </c>
      <c r="P48" s="174"/>
      <c r="Q48" s="174"/>
      <c r="R48" s="174"/>
      <c r="S48" s="61"/>
    </row>
    <row r="49" spans="1:19" x14ac:dyDescent="0.25">
      <c r="A49" s="9">
        <v>2008</v>
      </c>
      <c r="B49" s="103" t="s">
        <v>51</v>
      </c>
      <c r="C49" s="103">
        <v>686818</v>
      </c>
      <c r="D49" s="174">
        <v>6324855</v>
      </c>
      <c r="E49" s="140">
        <f t="shared" si="0"/>
        <v>9208.924343858198</v>
      </c>
      <c r="F49" s="174">
        <v>931674.39999999991</v>
      </c>
      <c r="G49" s="174">
        <v>317020</v>
      </c>
      <c r="H49" s="174">
        <v>2129297</v>
      </c>
      <c r="I49" s="174">
        <v>3100.2347055551836</v>
      </c>
      <c r="J49" s="174">
        <v>352363.50000000006</v>
      </c>
      <c r="K49" s="174">
        <v>268638</v>
      </c>
      <c r="L49" s="174">
        <v>4195558</v>
      </c>
      <c r="M49" s="174">
        <v>6108.6896383030144</v>
      </c>
      <c r="N49" s="174">
        <v>579310.9</v>
      </c>
      <c r="O49" s="174">
        <v>48382</v>
      </c>
      <c r="P49" s="174"/>
      <c r="Q49" s="174"/>
      <c r="R49" s="174"/>
      <c r="S49" s="61"/>
    </row>
    <row r="50" spans="1:19" x14ac:dyDescent="0.25">
      <c r="A50" s="9">
        <v>2009</v>
      </c>
      <c r="B50" s="103">
        <v>3</v>
      </c>
      <c r="C50" s="103">
        <v>697828</v>
      </c>
      <c r="D50" s="174">
        <v>6287118.5960000018</v>
      </c>
      <c r="E50" s="140">
        <f t="shared" si="0"/>
        <v>9009.553351255614</v>
      </c>
      <c r="F50" s="174">
        <v>964742.9837857997</v>
      </c>
      <c r="G50" s="174">
        <v>321849.28116883122</v>
      </c>
      <c r="H50" s="174">
        <v>2123746.4499999997</v>
      </c>
      <c r="I50" s="174">
        <v>3043.3666318920991</v>
      </c>
      <c r="J50" s="174">
        <v>366328.59942450002</v>
      </c>
      <c r="K50" s="174">
        <v>271509.69336219336</v>
      </c>
      <c r="L50" s="174">
        <v>4050063.6309999982</v>
      </c>
      <c r="M50" s="174">
        <v>5803.8135916013662</v>
      </c>
      <c r="N50" s="174">
        <v>550973.69085829996</v>
      </c>
      <c r="O50" s="174">
        <v>46736.398629148607</v>
      </c>
      <c r="P50" s="174">
        <v>113308.51499999998</v>
      </c>
      <c r="Q50" s="174">
        <v>47440.693502999973</v>
      </c>
      <c r="R50" s="174">
        <v>3592.1816017316005</v>
      </c>
      <c r="S50" s="61"/>
    </row>
    <row r="51" spans="1:19" x14ac:dyDescent="0.25">
      <c r="A51" s="9">
        <v>2010</v>
      </c>
      <c r="B51" s="103">
        <v>3</v>
      </c>
      <c r="C51" s="103">
        <v>713984</v>
      </c>
      <c r="D51" s="174">
        <v>6192915</v>
      </c>
      <c r="E51" s="140">
        <f t="shared" si="0"/>
        <v>8673.7447897992115</v>
      </c>
      <c r="F51" s="174">
        <v>924112.8235733998</v>
      </c>
      <c r="G51" s="174">
        <v>324034.95075757575</v>
      </c>
      <c r="H51" s="174">
        <v>2096447</v>
      </c>
      <c r="I51" s="174">
        <v>2936.0111253336618</v>
      </c>
      <c r="J51" s="174">
        <v>342382</v>
      </c>
      <c r="K51" s="174">
        <v>273316</v>
      </c>
      <c r="L51" s="174">
        <v>2722607</v>
      </c>
      <c r="M51" s="174">
        <v>3812.9294191130543</v>
      </c>
      <c r="N51" s="174">
        <v>367542</v>
      </c>
      <c r="O51" s="174">
        <v>46150</v>
      </c>
      <c r="P51" s="174">
        <v>1373861</v>
      </c>
      <c r="Q51" s="174">
        <v>216626.41525749996</v>
      </c>
      <c r="R51" s="174">
        <v>4447.9242424242429</v>
      </c>
      <c r="S51" s="61"/>
    </row>
    <row r="52" spans="1:19" x14ac:dyDescent="0.25">
      <c r="A52" s="20">
        <v>2011</v>
      </c>
      <c r="B52" s="104">
        <v>3</v>
      </c>
      <c r="C52" s="104">
        <v>722909</v>
      </c>
      <c r="D52" s="175">
        <v>6265694.0550545007</v>
      </c>
      <c r="E52" s="140">
        <f t="shared" si="0"/>
        <v>8667.3344156104031</v>
      </c>
      <c r="F52" s="175">
        <v>1022202.6014984425</v>
      </c>
      <c r="G52" s="175">
        <v>325299.79477414</v>
      </c>
      <c r="H52" s="175">
        <v>2138377.9916480002</v>
      </c>
      <c r="I52" s="175">
        <v>2957.0896645278344</v>
      </c>
      <c r="J52" s="175">
        <v>379620.94076715526</v>
      </c>
      <c r="K52" s="175">
        <v>274894.01247000002</v>
      </c>
      <c r="L52" s="175">
        <v>2751363.3368310002</v>
      </c>
      <c r="M52" s="175">
        <v>3804.7660977063792</v>
      </c>
      <c r="N52" s="175">
        <v>403782.37149754027</v>
      </c>
      <c r="O52" s="175">
        <v>45975.620185</v>
      </c>
      <c r="P52" s="175">
        <v>1375952.7265755001</v>
      </c>
      <c r="Q52" s="175">
        <v>238799.28923374691</v>
      </c>
      <c r="R52" s="175">
        <v>4430.16211914</v>
      </c>
      <c r="S52" s="61"/>
    </row>
    <row r="53" spans="1:19" x14ac:dyDescent="0.25">
      <c r="A53" s="20">
        <v>2012</v>
      </c>
      <c r="B53" s="104">
        <v>3</v>
      </c>
      <c r="C53" s="104">
        <v>731799</v>
      </c>
      <c r="D53" s="175">
        <v>6356032</v>
      </c>
      <c r="E53" s="140">
        <f t="shared" si="0"/>
        <v>8685.4887749231693</v>
      </c>
      <c r="F53" s="175">
        <v>1061044</v>
      </c>
      <c r="G53" s="175">
        <v>327822</v>
      </c>
      <c r="H53" s="175">
        <v>2159549</v>
      </c>
      <c r="I53" s="175">
        <v>2953.467698590382</v>
      </c>
      <c r="J53" s="175">
        <v>392312</v>
      </c>
      <c r="K53" s="175">
        <v>276885</v>
      </c>
      <c r="L53" s="175">
        <v>2768704</v>
      </c>
      <c r="M53" s="175">
        <v>3786.5673948393783</v>
      </c>
      <c r="N53" s="175">
        <v>405973</v>
      </c>
      <c r="O53" s="175">
        <v>46566</v>
      </c>
      <c r="P53" s="175">
        <v>1427775</v>
      </c>
      <c r="Q53" s="175">
        <v>262754</v>
      </c>
      <c r="R53" s="175">
        <v>4373</v>
      </c>
      <c r="S53" s="61"/>
    </row>
    <row r="54" spans="1:19" x14ac:dyDescent="0.25">
      <c r="A54" s="9">
        <v>2013</v>
      </c>
      <c r="B54" s="103">
        <v>3</v>
      </c>
      <c r="C54" s="103">
        <v>737708</v>
      </c>
      <c r="D54" s="174">
        <v>6209437</v>
      </c>
      <c r="E54" s="140">
        <f>D54/C54*1000</f>
        <v>8417.2016570241885</v>
      </c>
      <c r="F54" s="174">
        <v>1049386</v>
      </c>
      <c r="G54" s="174">
        <v>330248</v>
      </c>
      <c r="H54" s="174">
        <v>2102047</v>
      </c>
      <c r="I54" s="174">
        <v>2857.3543284823736</v>
      </c>
      <c r="J54" s="174">
        <v>386713</v>
      </c>
      <c r="K54" s="174">
        <v>278795</v>
      </c>
      <c r="L54" s="174">
        <v>2724924</v>
      </c>
      <c r="M54" s="174">
        <v>3704.043432989607</v>
      </c>
      <c r="N54" s="174">
        <v>419523</v>
      </c>
      <c r="O54" s="174">
        <v>46889</v>
      </c>
      <c r="P54" s="174">
        <v>1382474</v>
      </c>
      <c r="Q54" s="174">
        <v>243158</v>
      </c>
      <c r="R54" s="174">
        <v>4577</v>
      </c>
    </row>
    <row r="55" spans="1:19" x14ac:dyDescent="0.25">
      <c r="A55" s="9">
        <v>2014</v>
      </c>
      <c r="B55" s="103">
        <v>3</v>
      </c>
      <c r="C55" s="103">
        <v>738566</v>
      </c>
      <c r="D55" s="174">
        <v>6081461.909</v>
      </c>
      <c r="E55" s="140">
        <v>8234.148212888218</v>
      </c>
      <c r="F55" s="174">
        <v>1075600.3533731666</v>
      </c>
      <c r="G55" s="174">
        <v>331439</v>
      </c>
      <c r="H55" s="174">
        <v>2019234.57</v>
      </c>
      <c r="I55" s="174">
        <v>2733.9934007251895</v>
      </c>
      <c r="J55" s="174">
        <v>389903.65646616661</v>
      </c>
      <c r="K55" s="174">
        <v>279733</v>
      </c>
      <c r="L55" s="174">
        <v>2698298.1940000001</v>
      </c>
      <c r="M55" s="174">
        <v>3653.4286631120308</v>
      </c>
      <c r="N55" s="174">
        <v>450799.01277383341</v>
      </c>
      <c r="O55" s="174">
        <v>47677</v>
      </c>
      <c r="P55" s="174">
        <v>1363043.2429999998</v>
      </c>
      <c r="Q55" s="174">
        <v>234897.68413316665</v>
      </c>
      <c r="R55" s="174">
        <v>4764</v>
      </c>
    </row>
    <row r="56" spans="1:19" x14ac:dyDescent="0.25">
      <c r="A56" s="9">
        <v>2015</v>
      </c>
      <c r="B56" s="103">
        <v>3</v>
      </c>
      <c r="C56" s="103">
        <v>739657</v>
      </c>
      <c r="D56" s="174">
        <v>6101454.3759999992</v>
      </c>
      <c r="E56" s="140">
        <v>8249.0321540930454</v>
      </c>
      <c r="F56" s="174">
        <v>1097791.9903736603</v>
      </c>
      <c r="G56" s="174">
        <v>334942</v>
      </c>
      <c r="H56" s="174">
        <v>2027109.787</v>
      </c>
      <c r="I56" s="174">
        <v>2740.6078587777847</v>
      </c>
      <c r="J56" s="174">
        <v>407849.26311807596</v>
      </c>
      <c r="K56" s="174">
        <v>282480</v>
      </c>
      <c r="L56" s="174">
        <v>2711078.4409999996</v>
      </c>
      <c r="M56" s="174">
        <v>3665.3184394928994</v>
      </c>
      <c r="N56" s="174">
        <v>467178.12361175037</v>
      </c>
      <c r="O56" s="174">
        <v>47758</v>
      </c>
      <c r="P56" s="174">
        <v>1362344.5120000001</v>
      </c>
      <c r="Q56" s="174">
        <v>222764.60364383413</v>
      </c>
      <c r="R56" s="174">
        <v>5107</v>
      </c>
    </row>
    <row r="57" spans="1:19" x14ac:dyDescent="0.25">
      <c r="A57" s="9">
        <v>2016</v>
      </c>
      <c r="B57" s="103">
        <v>3</v>
      </c>
      <c r="C57" s="103">
        <v>742874</v>
      </c>
      <c r="D57" s="174">
        <v>6067808.3770000003</v>
      </c>
      <c r="E57" s="140">
        <v>8168.0182332400918</v>
      </c>
      <c r="F57" s="174">
        <v>1108514.2138374909</v>
      </c>
      <c r="G57" s="174">
        <v>341879</v>
      </c>
      <c r="H57" s="174">
        <v>1989696.081</v>
      </c>
      <c r="I57" s="174">
        <v>2678.3762535773226</v>
      </c>
      <c r="J57" s="174">
        <v>408427.37361888494</v>
      </c>
      <c r="K57" s="174">
        <v>287169</v>
      </c>
      <c r="L57" s="174">
        <v>2663116.0690000001</v>
      </c>
      <c r="M57" s="174">
        <v>3584.8825897796933</v>
      </c>
      <c r="N57" s="174">
        <v>459946.81120198185</v>
      </c>
      <c r="O57" s="174">
        <v>49979</v>
      </c>
      <c r="P57" s="174">
        <v>1413933.3640000001</v>
      </c>
      <c r="Q57" s="174">
        <v>240140.02901662423</v>
      </c>
      <c r="R57" s="174">
        <v>5099</v>
      </c>
    </row>
    <row r="58" spans="1:19" x14ac:dyDescent="0.25">
      <c r="A58" s="9">
        <v>2017</v>
      </c>
      <c r="B58" s="103">
        <v>3</v>
      </c>
      <c r="C58" s="103">
        <v>741509</v>
      </c>
      <c r="D58" s="174">
        <v>6127919.5020000003</v>
      </c>
      <c r="E58" s="140">
        <v>8264.1201954393</v>
      </c>
      <c r="F58" s="174">
        <v>1193619.7581871366</v>
      </c>
      <c r="G58" s="174">
        <v>343826</v>
      </c>
      <c r="H58" s="174">
        <v>2041548.0109999999</v>
      </c>
      <c r="I58" s="174">
        <v>2753.234297897935</v>
      </c>
      <c r="J58" s="174">
        <v>438675.8269563982</v>
      </c>
      <c r="K58" s="174">
        <v>288343</v>
      </c>
      <c r="L58" s="174">
        <v>2649102.4680000003</v>
      </c>
      <c r="M58" s="174">
        <v>3572.5830273132228</v>
      </c>
      <c r="N58" s="174">
        <v>499433.7664196149</v>
      </c>
      <c r="O58" s="174">
        <v>50624</v>
      </c>
      <c r="P58" s="174">
        <v>1436407.8830000001</v>
      </c>
      <c r="Q58" s="174">
        <v>255510.16481112337</v>
      </c>
      <c r="R58" s="174">
        <v>5251</v>
      </c>
    </row>
    <row r="59" spans="1:19" x14ac:dyDescent="0.25">
      <c r="A59" s="9">
        <v>2018</v>
      </c>
      <c r="B59" s="103">
        <v>3</v>
      </c>
      <c r="C59" s="103">
        <v>738300</v>
      </c>
      <c r="D59" s="174">
        <v>5901865.8554090904</v>
      </c>
      <c r="E59" s="140">
        <v>7993.8586691170131</v>
      </c>
      <c r="F59" s="174">
        <v>1164460.1433971857</v>
      </c>
      <c r="G59" s="174">
        <v>343611</v>
      </c>
      <c r="H59" s="174">
        <v>1952870.3444999999</v>
      </c>
      <c r="I59" s="174">
        <v>2645.0905383990248</v>
      </c>
      <c r="J59" s="174">
        <v>432682.30343946686</v>
      </c>
      <c r="K59" s="174">
        <v>287513</v>
      </c>
      <c r="L59" s="174">
        <v>2579252.8000000003</v>
      </c>
      <c r="M59" s="174">
        <v>3493.5023703101724</v>
      </c>
      <c r="N59" s="174">
        <v>475876.50377305225</v>
      </c>
      <c r="O59" s="174">
        <v>50871</v>
      </c>
      <c r="P59" s="174">
        <v>1369742.7109090907</v>
      </c>
      <c r="Q59" s="174">
        <v>255901.33618466652</v>
      </c>
      <c r="R59" s="174">
        <v>5227</v>
      </c>
    </row>
    <row r="60" spans="1:19" x14ac:dyDescent="0.25">
      <c r="A60" s="9">
        <v>2019</v>
      </c>
      <c r="B60" s="103">
        <v>3</v>
      </c>
      <c r="C60" s="103">
        <v>736012</v>
      </c>
      <c r="D60" s="174">
        <v>5767891.9570000013</v>
      </c>
      <c r="E60" s="140">
        <v>7858.8915008474924</v>
      </c>
      <c r="F60" s="174">
        <v>1186464.9835731215</v>
      </c>
      <c r="G60" s="174">
        <v>1186464.9835731215</v>
      </c>
      <c r="H60" s="174">
        <v>1908608.6869999999</v>
      </c>
      <c r="I60" s="174">
        <v>2600.5252353079031</v>
      </c>
      <c r="J60" s="174">
        <v>441344.90990326059</v>
      </c>
      <c r="K60" s="174">
        <v>289776</v>
      </c>
      <c r="L60" s="174">
        <v>2583014.7690000003</v>
      </c>
      <c r="M60" s="174">
        <v>3519.4197405209206</v>
      </c>
      <c r="N60" s="174">
        <v>503832.38017949625</v>
      </c>
      <c r="O60" s="174">
        <v>51847</v>
      </c>
      <c r="P60" s="174">
        <v>1275146.871</v>
      </c>
      <c r="Q60" s="174">
        <v>241287.69349036436</v>
      </c>
      <c r="R60" s="174">
        <v>5178</v>
      </c>
    </row>
    <row r="61" spans="1:19" x14ac:dyDescent="0.25">
      <c r="A61" s="105">
        <v>2020</v>
      </c>
      <c r="B61" s="106">
        <v>3</v>
      </c>
      <c r="C61" s="107">
        <v>733932</v>
      </c>
      <c r="D61" s="139">
        <v>5866341.6379999993</v>
      </c>
      <c r="E61" s="140">
        <v>7993.0315587820123</v>
      </c>
      <c r="F61" s="139">
        <v>1183145.2824312251</v>
      </c>
      <c r="G61" s="108">
        <v>1183145.2824312251</v>
      </c>
      <c r="H61" s="139">
        <v>1962651.4670000002</v>
      </c>
      <c r="I61" s="108">
        <v>2674.1598227083709</v>
      </c>
      <c r="J61" s="139">
        <v>454181.10819183331</v>
      </c>
      <c r="K61" s="109">
        <v>303697.81266233767</v>
      </c>
      <c r="L61" s="110">
        <v>2285532.1380000003</v>
      </c>
      <c r="M61" s="110">
        <v>3114.092501757656</v>
      </c>
      <c r="N61" s="110">
        <v>442219.1676142083</v>
      </c>
      <c r="O61" s="110">
        <v>47093.739754689756</v>
      </c>
      <c r="P61" s="111">
        <v>1292675.0330000001</v>
      </c>
      <c r="Q61" s="111">
        <v>183287.1</v>
      </c>
      <c r="R61" s="111">
        <v>11058.875252525251</v>
      </c>
    </row>
    <row r="62" spans="1:19" ht="15.75" thickBot="1" x14ac:dyDescent="0.3">
      <c r="A62" s="182">
        <v>2021</v>
      </c>
      <c r="B62" s="112">
        <v>3</v>
      </c>
      <c r="C62" s="84">
        <v>736105</v>
      </c>
      <c r="D62" s="176">
        <v>5907562.0489999996</v>
      </c>
      <c r="E62" s="113">
        <v>8025.4339380930714</v>
      </c>
      <c r="F62" s="176">
        <v>1202642.3708100575</v>
      </c>
      <c r="G62" s="113">
        <v>1202642.3708100575</v>
      </c>
      <c r="H62" s="176">
        <v>1952497.2819999999</v>
      </c>
      <c r="I62" s="113">
        <v>2652.4711583265976</v>
      </c>
      <c r="J62" s="176">
        <v>449837.61326625454</v>
      </c>
      <c r="K62" s="113">
        <v>280664.67828282824</v>
      </c>
      <c r="L62" s="114">
        <v>2307857.7439999999</v>
      </c>
      <c r="M62" s="114">
        <v>3135.229001297369</v>
      </c>
      <c r="N62" s="114">
        <v>447568.16620977648</v>
      </c>
      <c r="O62" s="114">
        <v>40950.02803030303</v>
      </c>
      <c r="P62" s="177">
        <v>1313735.023</v>
      </c>
      <c r="Q62" s="177">
        <v>196369</v>
      </c>
      <c r="R62" s="177">
        <v>11289.63914141414</v>
      </c>
    </row>
    <row r="63" spans="1:19" x14ac:dyDescent="0.25">
      <c r="A63" s="47" t="s">
        <v>52</v>
      </c>
      <c r="B63" s="47"/>
      <c r="C63" s="47"/>
      <c r="D63" s="115"/>
      <c r="E63" s="115"/>
      <c r="F63" s="116"/>
      <c r="G63" s="115"/>
      <c r="H63" s="115"/>
      <c r="I63" s="115"/>
      <c r="J63" s="116"/>
      <c r="K63" s="115"/>
      <c r="L63" s="115"/>
      <c r="M63" s="115"/>
      <c r="N63" s="116"/>
      <c r="O63" s="115"/>
      <c r="P63" s="115"/>
      <c r="Q63" s="116"/>
    </row>
    <row r="64" spans="1:19" x14ac:dyDescent="0.25">
      <c r="A64" s="47" t="s">
        <v>53</v>
      </c>
      <c r="B64" s="47"/>
      <c r="C64" s="47"/>
      <c r="D64" s="115"/>
      <c r="E64" s="115"/>
      <c r="F64" s="116"/>
      <c r="G64" s="115"/>
      <c r="H64" s="115"/>
      <c r="I64" s="115"/>
      <c r="J64" s="116"/>
      <c r="K64" s="115"/>
      <c r="L64" s="115"/>
      <c r="M64" s="115"/>
      <c r="N64" s="116"/>
      <c r="O64" s="115"/>
      <c r="P64" s="115"/>
      <c r="Q64" s="116"/>
    </row>
    <row r="65" spans="1:18" x14ac:dyDescent="0.25">
      <c r="A65" s="152" t="s">
        <v>54</v>
      </c>
      <c r="B65" s="152"/>
      <c r="C65" s="152"/>
      <c r="D65" s="152"/>
      <c r="E65" s="152"/>
      <c r="F65" s="152"/>
      <c r="G65" s="152"/>
      <c r="H65" s="152"/>
      <c r="I65" s="152"/>
      <c r="J65" s="152"/>
      <c r="K65" s="152"/>
      <c r="L65" s="152"/>
      <c r="M65" s="152"/>
      <c r="N65" s="152"/>
      <c r="O65" s="152"/>
      <c r="P65" s="152"/>
      <c r="Q65" s="152"/>
    </row>
    <row r="66" spans="1:18" x14ac:dyDescent="0.25">
      <c r="A66" s="47" t="s">
        <v>55</v>
      </c>
      <c r="B66" s="47"/>
      <c r="C66" s="47"/>
      <c r="D66" s="115"/>
      <c r="E66" s="115"/>
      <c r="F66" s="116"/>
      <c r="G66" s="115"/>
      <c r="H66" s="115"/>
      <c r="I66" s="115"/>
      <c r="J66" s="116"/>
      <c r="K66" s="115"/>
      <c r="L66" s="115"/>
      <c r="M66" s="115"/>
      <c r="N66" s="116"/>
      <c r="O66" s="115"/>
      <c r="P66" s="115"/>
      <c r="Q66" s="116"/>
    </row>
    <row r="67" spans="1:18" x14ac:dyDescent="0.25">
      <c r="A67" s="47" t="s">
        <v>56</v>
      </c>
      <c r="B67" s="47"/>
      <c r="C67" s="47"/>
      <c r="D67" s="115"/>
      <c r="E67" s="115"/>
      <c r="F67" s="116"/>
      <c r="G67" s="115"/>
      <c r="H67" s="115"/>
      <c r="I67" s="115"/>
      <c r="J67" s="116"/>
      <c r="K67" s="115"/>
      <c r="L67" s="115"/>
      <c r="M67" s="115"/>
      <c r="N67" s="116"/>
      <c r="O67" s="115"/>
      <c r="P67" s="115"/>
      <c r="Q67" s="116"/>
    </row>
    <row r="68" spans="1:18" x14ac:dyDescent="0.25">
      <c r="A68" s="47" t="s">
        <v>57</v>
      </c>
      <c r="B68" s="47"/>
      <c r="C68" s="47"/>
      <c r="D68" s="115"/>
      <c r="E68" s="115"/>
      <c r="F68" s="116"/>
      <c r="G68" s="115"/>
      <c r="H68" s="115"/>
      <c r="I68" s="115"/>
      <c r="J68" s="116"/>
      <c r="K68" s="115"/>
      <c r="L68" s="115"/>
      <c r="M68" s="115"/>
      <c r="N68" s="116"/>
      <c r="O68" s="115"/>
      <c r="P68" s="115"/>
      <c r="Q68" s="116"/>
    </row>
    <row r="69" spans="1:18" x14ac:dyDescent="0.25">
      <c r="A69" s="92" t="s">
        <v>58</v>
      </c>
      <c r="B69" s="61"/>
      <c r="C69" s="61"/>
      <c r="D69" s="93"/>
      <c r="E69" s="93"/>
      <c r="F69" s="93"/>
      <c r="G69" s="61"/>
      <c r="H69" s="93"/>
      <c r="I69" s="93"/>
      <c r="J69" s="61"/>
      <c r="K69" s="93"/>
      <c r="L69" s="61"/>
      <c r="M69" s="61"/>
      <c r="N69" s="93"/>
      <c r="O69" s="61"/>
      <c r="P69" s="93"/>
      <c r="Q69" s="61"/>
      <c r="R69" s="14"/>
    </row>
    <row r="70" spans="1:18" x14ac:dyDescent="0.25">
      <c r="A70" s="92" t="s">
        <v>59</v>
      </c>
      <c r="B70" s="61"/>
      <c r="C70" s="61"/>
      <c r="D70" s="93"/>
      <c r="E70" s="93"/>
      <c r="F70" s="93"/>
      <c r="G70" s="61"/>
      <c r="H70" s="93"/>
      <c r="I70" s="93"/>
      <c r="J70" s="61"/>
      <c r="K70" s="93"/>
      <c r="L70" s="61"/>
      <c r="M70" s="61"/>
      <c r="N70" s="93"/>
      <c r="O70" s="61"/>
      <c r="P70" s="93"/>
      <c r="Q70" s="61"/>
      <c r="R70" s="14"/>
    </row>
    <row r="71" spans="1:18" x14ac:dyDescent="0.25">
      <c r="A71" s="47" t="s">
        <v>60</v>
      </c>
    </row>
    <row r="72" spans="1:18" x14ac:dyDescent="0.25">
      <c r="C72" s="8"/>
      <c r="D72" s="8"/>
      <c r="E72" s="8"/>
      <c r="F72" s="8"/>
      <c r="G72" s="8"/>
      <c r="H72" s="8"/>
      <c r="I72" s="8"/>
      <c r="J72" s="8"/>
      <c r="K72" s="8"/>
      <c r="L72" s="8"/>
    </row>
    <row r="78" spans="1:18" s="117" customFormat="1" x14ac:dyDescent="0.25">
      <c r="A78"/>
      <c r="B78"/>
      <c r="C78"/>
      <c r="D78"/>
      <c r="E78"/>
      <c r="F78"/>
      <c r="G78"/>
      <c r="H78"/>
      <c r="I78"/>
      <c r="J78"/>
      <c r="K78"/>
      <c r="L78"/>
      <c r="M78"/>
      <c r="N78"/>
      <c r="O78"/>
      <c r="P78"/>
      <c r="Q78"/>
      <c r="R78"/>
    </row>
    <row r="79" spans="1:18" x14ac:dyDescent="0.25">
      <c r="A79" s="117"/>
      <c r="B79" s="117"/>
      <c r="C79" s="117"/>
      <c r="D79" s="117"/>
      <c r="E79" s="117"/>
      <c r="F79" s="117"/>
      <c r="G79" s="117"/>
      <c r="H79" s="117"/>
      <c r="I79" s="117"/>
      <c r="J79" s="117"/>
      <c r="K79" s="117"/>
      <c r="L79" s="117"/>
      <c r="M79" s="117"/>
      <c r="N79" s="117"/>
      <c r="O79" s="117"/>
      <c r="P79" s="117"/>
      <c r="Q79" s="117"/>
      <c r="R79" s="117"/>
    </row>
  </sheetData>
  <mergeCells count="8">
    <mergeCell ref="P2:R2"/>
    <mergeCell ref="A65:Q65"/>
    <mergeCell ref="A2:A3"/>
    <mergeCell ref="B2:B3"/>
    <mergeCell ref="C2:C3"/>
    <mergeCell ref="D2:G2"/>
    <mergeCell ref="H2:K2"/>
    <mergeCell ref="L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D16B-7174-4F0B-82D7-3633004AE348}">
  <sheetPr>
    <tabColor theme="9"/>
  </sheetPr>
  <dimension ref="A1:N73"/>
  <sheetViews>
    <sheetView showGridLines="0" tabSelected="1" workbookViewId="0">
      <pane ySplit="3" topLeftCell="A4" activePane="bottomLeft" state="frozen"/>
      <selection activeCell="E59" sqref="E59"/>
      <selection pane="bottomLeft" activeCell="J63" sqref="A4:J63"/>
    </sheetView>
  </sheetViews>
  <sheetFormatPr defaultRowHeight="15" x14ac:dyDescent="0.25"/>
  <cols>
    <col min="1" max="1" width="12" customWidth="1"/>
    <col min="2" max="6" width="18.28515625" customWidth="1"/>
    <col min="7" max="7" width="18.28515625" style="167" customWidth="1"/>
    <col min="8" max="10" width="18.28515625" customWidth="1"/>
  </cols>
  <sheetData>
    <row r="1" spans="1:14" ht="15" customHeight="1" x14ac:dyDescent="0.25">
      <c r="A1" s="1" t="s">
        <v>61</v>
      </c>
      <c r="B1" s="1"/>
      <c r="C1" s="1"/>
      <c r="D1" s="1"/>
      <c r="E1" s="1"/>
      <c r="F1" s="1"/>
      <c r="G1" s="161"/>
      <c r="H1" s="1"/>
      <c r="I1" s="1"/>
      <c r="J1" s="1"/>
    </row>
    <row r="2" spans="1:14" x14ac:dyDescent="0.25">
      <c r="A2" s="143" t="s">
        <v>1</v>
      </c>
      <c r="B2" s="154" t="s">
        <v>43</v>
      </c>
      <c r="C2" s="156"/>
      <c r="D2" s="157"/>
      <c r="E2" s="154" t="s">
        <v>62</v>
      </c>
      <c r="F2" s="156"/>
      <c r="G2" s="157"/>
      <c r="H2" s="151" t="s">
        <v>45</v>
      </c>
      <c r="I2" s="156"/>
      <c r="J2" s="156"/>
      <c r="K2" s="61"/>
      <c r="L2" s="61"/>
      <c r="M2" s="61"/>
      <c r="N2" s="61"/>
    </row>
    <row r="3" spans="1:14" ht="30" customHeight="1" x14ac:dyDescent="0.25">
      <c r="A3" s="143"/>
      <c r="B3" s="2" t="s">
        <v>63</v>
      </c>
      <c r="C3" s="100" t="s">
        <v>64</v>
      </c>
      <c r="D3" s="3" t="s">
        <v>65</v>
      </c>
      <c r="E3" s="2" t="s">
        <v>63</v>
      </c>
      <c r="F3" s="100" t="s">
        <v>64</v>
      </c>
      <c r="G3" s="99" t="s">
        <v>65</v>
      </c>
      <c r="H3" s="4" t="s">
        <v>63</v>
      </c>
      <c r="I3" s="100" t="s">
        <v>64</v>
      </c>
      <c r="J3" s="60" t="s">
        <v>65</v>
      </c>
      <c r="K3" s="6"/>
      <c r="L3" s="6"/>
      <c r="M3" s="6"/>
      <c r="N3" s="6"/>
    </row>
    <row r="4" spans="1:14" ht="15.75" customHeight="1" x14ac:dyDescent="0.25">
      <c r="A4" s="118">
        <v>1962</v>
      </c>
      <c r="B4" s="119">
        <v>4987.0105771015033</v>
      </c>
      <c r="C4" s="120">
        <v>203.51642234180738</v>
      </c>
      <c r="D4" s="121">
        <v>4.0809302325581394</v>
      </c>
      <c r="E4" s="119">
        <v>28084.392902053936</v>
      </c>
      <c r="F4" s="120">
        <v>1091.5187927902753</v>
      </c>
      <c r="G4" s="162">
        <v>3.886567164179104</v>
      </c>
      <c r="H4" s="122"/>
      <c r="I4" s="120"/>
      <c r="J4" s="121">
        <v>3.5958333333333337</v>
      </c>
    </row>
    <row r="5" spans="1:14" x14ac:dyDescent="0.25">
      <c r="A5" s="62">
        <v>1963</v>
      </c>
      <c r="B5" s="63">
        <v>5039.036311338913</v>
      </c>
      <c r="C5" s="123">
        <v>184.97372348017907</v>
      </c>
      <c r="D5" s="124">
        <v>3.6708154506437767</v>
      </c>
      <c r="E5" s="63">
        <v>34261.241970021416</v>
      </c>
      <c r="F5" s="123">
        <v>1151.3650963597431</v>
      </c>
      <c r="G5" s="163">
        <v>3.3605468749999998</v>
      </c>
      <c r="H5" s="64"/>
      <c r="I5" s="123"/>
      <c r="J5" s="124">
        <v>3.3592592592592592</v>
      </c>
    </row>
    <row r="6" spans="1:14" x14ac:dyDescent="0.25">
      <c r="A6" s="62">
        <v>1964</v>
      </c>
      <c r="B6" s="63">
        <v>5125.8154706430569</v>
      </c>
      <c r="C6" s="123">
        <v>177.51934843389117</v>
      </c>
      <c r="D6" s="124">
        <v>3.4632411067193676</v>
      </c>
      <c r="E6" s="63">
        <v>35754.752612363081</v>
      </c>
      <c r="F6" s="123">
        <v>1146.2923328717109</v>
      </c>
      <c r="G6" s="163">
        <v>3.205985915492958</v>
      </c>
      <c r="H6" s="64"/>
      <c r="I6" s="123"/>
      <c r="J6" s="124">
        <v>3.6999999999999997</v>
      </c>
    </row>
    <row r="7" spans="1:14" x14ac:dyDescent="0.25">
      <c r="A7" s="62">
        <v>1965</v>
      </c>
      <c r="B7" s="63">
        <v>5383.2400497512435</v>
      </c>
      <c r="C7" s="123">
        <v>190.24020522388059</v>
      </c>
      <c r="D7" s="124">
        <v>3.5339350180505416</v>
      </c>
      <c r="E7" s="63">
        <v>38518.518518518518</v>
      </c>
      <c r="F7" s="123">
        <v>1241.9753086419753</v>
      </c>
      <c r="G7" s="163">
        <v>3.224358974358974</v>
      </c>
      <c r="H7" s="64"/>
      <c r="I7" s="123"/>
      <c r="J7" s="124">
        <v>3.7111111111111108</v>
      </c>
    </row>
    <row r="8" spans="1:14" x14ac:dyDescent="0.25">
      <c r="A8" s="62">
        <v>1966</v>
      </c>
      <c r="B8" s="63">
        <v>5824.7947865203096</v>
      </c>
      <c r="C8" s="123">
        <v>202.7720640535189</v>
      </c>
      <c r="D8" s="124">
        <v>3.4811881188118816</v>
      </c>
      <c r="E8" s="63">
        <v>44019.728729963004</v>
      </c>
      <c r="F8" s="123">
        <v>1362.3921085080149</v>
      </c>
      <c r="G8" s="163">
        <v>3.0949579831932774</v>
      </c>
      <c r="H8" s="64"/>
      <c r="I8" s="123"/>
      <c r="J8" s="124">
        <v>3.591176470588235</v>
      </c>
    </row>
    <row r="9" spans="1:14" x14ac:dyDescent="0.25">
      <c r="A9" s="62">
        <v>1967</v>
      </c>
      <c r="B9" s="63">
        <v>6468.7621986356116</v>
      </c>
      <c r="C9" s="123">
        <v>218.19060542409426</v>
      </c>
      <c r="D9" s="124">
        <v>3.3729885057471263</v>
      </c>
      <c r="E9" s="63">
        <v>44911.55524925339</v>
      </c>
      <c r="F9" s="123">
        <v>1374.3395359522169</v>
      </c>
      <c r="G9" s="163">
        <v>3.0601023017902813</v>
      </c>
      <c r="H9" s="64"/>
      <c r="I9" s="123"/>
      <c r="J9" s="124">
        <v>3.1063829787234045</v>
      </c>
    </row>
    <row r="10" spans="1:14" x14ac:dyDescent="0.25">
      <c r="A10" s="62">
        <v>1968</v>
      </c>
      <c r="B10" s="63">
        <v>6547.171836428035</v>
      </c>
      <c r="C10" s="123">
        <v>219.75957926371152</v>
      </c>
      <c r="D10" s="124">
        <v>3.3565573770491803</v>
      </c>
      <c r="E10" s="63">
        <v>45374.254802384632</v>
      </c>
      <c r="F10" s="123">
        <v>1366.8580260543167</v>
      </c>
      <c r="G10" s="163">
        <v>3.0124087591240878</v>
      </c>
      <c r="H10" s="64"/>
      <c r="I10" s="123"/>
      <c r="J10" s="124">
        <v>2.8046875</v>
      </c>
      <c r="K10" s="125"/>
    </row>
    <row r="11" spans="1:14" x14ac:dyDescent="0.25">
      <c r="A11" s="62">
        <v>1969</v>
      </c>
      <c r="B11" s="63">
        <v>6953.8246035319426</v>
      </c>
      <c r="C11" s="123">
        <v>217.58633915320092</v>
      </c>
      <c r="D11" s="124">
        <v>3.1290167865707437</v>
      </c>
      <c r="E11" s="63">
        <v>49385.310497005354</v>
      </c>
      <c r="F11" s="123">
        <v>1391.6150047283809</v>
      </c>
      <c r="G11" s="163">
        <v>2.8178723404255321</v>
      </c>
      <c r="H11" s="64"/>
      <c r="I11" s="123"/>
      <c r="J11" s="124">
        <v>2.8217391304347825</v>
      </c>
      <c r="K11" s="125"/>
    </row>
    <row r="12" spans="1:14" x14ac:dyDescent="0.25">
      <c r="A12" s="62">
        <v>1970</v>
      </c>
      <c r="B12" s="63">
        <v>7266.0791299456214</v>
      </c>
      <c r="C12" s="123">
        <v>218.99806237889868</v>
      </c>
      <c r="D12" s="124">
        <v>3.0139784946236561</v>
      </c>
      <c r="E12" s="63">
        <v>51928.332827209233</v>
      </c>
      <c r="F12" s="123">
        <v>1476.9713533758477</v>
      </c>
      <c r="G12" s="163">
        <v>2.8442495126705656</v>
      </c>
      <c r="H12" s="64"/>
      <c r="I12" s="123"/>
      <c r="J12" s="124">
        <v>2.6960526315789473</v>
      </c>
      <c r="K12" s="125"/>
    </row>
    <row r="13" spans="1:14" x14ac:dyDescent="0.25">
      <c r="A13" s="62">
        <v>1971</v>
      </c>
      <c r="B13" s="63"/>
      <c r="C13" s="123"/>
      <c r="D13" s="62"/>
      <c r="E13" s="63"/>
      <c r="F13" s="123"/>
      <c r="G13" s="163"/>
      <c r="H13" s="64"/>
      <c r="I13" s="123"/>
      <c r="J13" s="62"/>
      <c r="K13" s="125"/>
    </row>
    <row r="14" spans="1:14" x14ac:dyDescent="0.25">
      <c r="A14" s="62">
        <v>1972</v>
      </c>
      <c r="B14" s="63"/>
      <c r="C14" s="123"/>
      <c r="D14" s="62"/>
      <c r="E14" s="63"/>
      <c r="F14" s="123"/>
      <c r="G14" s="164"/>
      <c r="H14" s="64"/>
      <c r="I14" s="123"/>
      <c r="J14" s="62"/>
      <c r="K14" s="125"/>
    </row>
    <row r="15" spans="1:14" x14ac:dyDescent="0.25">
      <c r="A15" s="62">
        <v>1973</v>
      </c>
      <c r="B15" s="63"/>
      <c r="C15" s="123"/>
      <c r="D15" s="62"/>
      <c r="E15" s="63"/>
      <c r="F15" s="123"/>
      <c r="G15" s="164"/>
      <c r="H15" s="64"/>
      <c r="I15" s="123"/>
      <c r="J15" s="62"/>
      <c r="K15" s="125"/>
    </row>
    <row r="16" spans="1:14" x14ac:dyDescent="0.25">
      <c r="A16" s="62">
        <v>1974</v>
      </c>
      <c r="B16" s="63"/>
      <c r="C16" s="123"/>
      <c r="D16" s="62"/>
      <c r="E16" s="63"/>
      <c r="F16" s="123"/>
      <c r="G16" s="164"/>
      <c r="H16" s="64"/>
      <c r="I16" s="123"/>
      <c r="J16" s="62"/>
      <c r="K16" s="125"/>
    </row>
    <row r="17" spans="1:12" x14ac:dyDescent="0.25">
      <c r="A17" s="62">
        <v>1975</v>
      </c>
      <c r="B17" s="63">
        <v>10149.324595425973</v>
      </c>
      <c r="C17" s="123">
        <v>343.15233382372611</v>
      </c>
      <c r="D17" s="62"/>
      <c r="E17" s="63"/>
      <c r="F17" s="123"/>
      <c r="G17" s="164"/>
      <c r="H17" s="64"/>
      <c r="I17" s="123"/>
      <c r="J17" s="62"/>
      <c r="K17" s="125"/>
    </row>
    <row r="18" spans="1:12" x14ac:dyDescent="0.25">
      <c r="A18" s="62">
        <v>1976</v>
      </c>
      <c r="B18" s="63">
        <v>10238.357693869264</v>
      </c>
      <c r="C18" s="123">
        <v>394.37677628907835</v>
      </c>
      <c r="D18" s="62">
        <v>3.8</v>
      </c>
      <c r="E18" s="63"/>
      <c r="F18" s="123"/>
      <c r="G18" s="164"/>
      <c r="H18" s="64"/>
      <c r="I18" s="123"/>
      <c r="J18" s="62"/>
      <c r="K18" s="125"/>
    </row>
    <row r="19" spans="1:12" x14ac:dyDescent="0.25">
      <c r="A19" s="62">
        <v>1977</v>
      </c>
      <c r="B19" s="63"/>
      <c r="C19" s="123"/>
      <c r="D19" s="62"/>
      <c r="E19" s="63"/>
      <c r="F19" s="123"/>
      <c r="G19" s="164"/>
      <c r="H19" s="64"/>
      <c r="I19" s="123"/>
      <c r="J19" s="62"/>
      <c r="K19" s="125"/>
    </row>
    <row r="20" spans="1:12" x14ac:dyDescent="0.25">
      <c r="A20" s="62">
        <v>1978</v>
      </c>
      <c r="B20" s="63"/>
      <c r="C20" s="123"/>
      <c r="D20" s="62"/>
      <c r="E20" s="63"/>
      <c r="F20" s="123"/>
      <c r="G20" s="164"/>
      <c r="H20" s="64"/>
      <c r="I20" s="123"/>
      <c r="J20" s="62"/>
      <c r="K20" s="125"/>
    </row>
    <row r="21" spans="1:12" x14ac:dyDescent="0.25">
      <c r="A21" s="62">
        <v>1979</v>
      </c>
      <c r="B21" s="63"/>
      <c r="C21" s="123"/>
      <c r="D21" s="62"/>
      <c r="E21" s="63"/>
      <c r="F21" s="123"/>
      <c r="G21" s="164"/>
      <c r="H21" s="64"/>
      <c r="I21" s="123"/>
      <c r="J21" s="62"/>
      <c r="K21" s="125"/>
    </row>
    <row r="22" spans="1:12" x14ac:dyDescent="0.25">
      <c r="A22" s="62">
        <v>1980</v>
      </c>
      <c r="B22" s="63">
        <v>10309.272442571875</v>
      </c>
      <c r="C22" s="123">
        <v>529.17009701841903</v>
      </c>
      <c r="D22" s="62">
        <v>5.0999999999999996</v>
      </c>
      <c r="E22" s="63">
        <v>77312.32935381979</v>
      </c>
      <c r="F22" s="123">
        <v>3830.8260613523207</v>
      </c>
      <c r="G22" s="164">
        <v>5</v>
      </c>
      <c r="H22" s="64"/>
      <c r="I22" s="123"/>
      <c r="J22" s="62"/>
      <c r="K22" s="125"/>
    </row>
    <row r="23" spans="1:12" x14ac:dyDescent="0.25">
      <c r="A23" s="62">
        <v>1981</v>
      </c>
      <c r="B23" s="63">
        <v>9943.4955121537805</v>
      </c>
      <c r="C23" s="123">
        <v>590.96267190569745</v>
      </c>
      <c r="D23" s="62">
        <v>5.9</v>
      </c>
      <c r="E23" s="63">
        <v>77705.590062111791</v>
      </c>
      <c r="F23" s="123">
        <v>4651.5010351966866</v>
      </c>
      <c r="G23" s="164">
        <v>6</v>
      </c>
      <c r="H23" s="64"/>
      <c r="I23" s="123"/>
      <c r="J23" s="62"/>
      <c r="K23" s="125"/>
    </row>
    <row r="24" spans="1:12" x14ac:dyDescent="0.25">
      <c r="A24" s="62">
        <v>1982</v>
      </c>
      <c r="B24" s="63">
        <v>10372.901704210444</v>
      </c>
      <c r="C24" s="123">
        <v>711.57712280402643</v>
      </c>
      <c r="D24" s="62">
        <v>6.9</v>
      </c>
      <c r="E24" s="63">
        <v>80722.280434368455</v>
      </c>
      <c r="F24" s="123">
        <v>5336.8260621070685</v>
      </c>
      <c r="G24" s="164">
        <v>6.6</v>
      </c>
      <c r="H24" s="64"/>
      <c r="I24" s="123"/>
      <c r="J24" s="62"/>
      <c r="K24" s="125"/>
    </row>
    <row r="25" spans="1:12" x14ac:dyDescent="0.25">
      <c r="A25" s="62">
        <v>1983</v>
      </c>
      <c r="B25" s="63">
        <v>9807.3189816281792</v>
      </c>
      <c r="C25" s="123">
        <v>786.92955852016632</v>
      </c>
      <c r="D25" s="126">
        <v>8</v>
      </c>
      <c r="E25" s="63">
        <v>80701.02856093306</v>
      </c>
      <c r="F25" s="123">
        <v>5793.8745523004873</v>
      </c>
      <c r="G25" s="164">
        <v>7.2</v>
      </c>
      <c r="H25" s="64"/>
      <c r="I25" s="123"/>
      <c r="J25" s="62"/>
      <c r="K25" s="125"/>
    </row>
    <row r="26" spans="1:12" x14ac:dyDescent="0.25">
      <c r="A26" s="62">
        <v>1984</v>
      </c>
      <c r="B26" s="63">
        <v>9319.9037953892184</v>
      </c>
      <c r="C26" s="123">
        <v>788.53170645861439</v>
      </c>
      <c r="D26" s="62">
        <v>8.5</v>
      </c>
      <c r="E26" s="63">
        <v>77067.955263797718</v>
      </c>
      <c r="F26" s="123">
        <v>5986.4251560094017</v>
      </c>
      <c r="G26" s="164">
        <v>7.8</v>
      </c>
      <c r="H26" s="64"/>
      <c r="I26" s="123"/>
      <c r="J26" s="62"/>
      <c r="K26" s="125"/>
    </row>
    <row r="27" spans="1:12" x14ac:dyDescent="0.25">
      <c r="A27" s="62">
        <v>1985</v>
      </c>
      <c r="B27" s="63">
        <v>9654.6375858839128</v>
      </c>
      <c r="C27" s="123">
        <v>828.7575121153767</v>
      </c>
      <c r="D27" s="62">
        <v>14.3</v>
      </c>
      <c r="E27" s="63">
        <v>73573</v>
      </c>
      <c r="F27" s="123">
        <v>5714</v>
      </c>
      <c r="G27" s="164">
        <v>9.1999999999999993</v>
      </c>
      <c r="H27" s="64"/>
      <c r="I27" s="123"/>
      <c r="J27" s="62"/>
      <c r="K27" s="125"/>
    </row>
    <row r="28" spans="1:12" x14ac:dyDescent="0.25">
      <c r="A28" s="62">
        <v>1986</v>
      </c>
      <c r="B28" s="63">
        <v>8460.9272010126006</v>
      </c>
      <c r="C28" s="123">
        <v>781.78160828987245</v>
      </c>
      <c r="D28" s="62">
        <v>14.8</v>
      </c>
      <c r="E28" s="63">
        <v>72749</v>
      </c>
      <c r="F28" s="123">
        <v>5776</v>
      </c>
      <c r="G28" s="164">
        <v>9.5</v>
      </c>
      <c r="H28" s="64">
        <v>64153.033652665188</v>
      </c>
      <c r="I28" s="123">
        <v>7495.4556619995083</v>
      </c>
      <c r="J28" s="62">
        <v>18.600000000000001</v>
      </c>
      <c r="K28" s="125"/>
    </row>
    <row r="29" spans="1:12" x14ac:dyDescent="0.25">
      <c r="A29" s="62">
        <v>1987</v>
      </c>
      <c r="B29" s="63">
        <v>8016.4913411363586</v>
      </c>
      <c r="C29" s="123">
        <v>784.78617908151591</v>
      </c>
      <c r="D29" s="62">
        <v>10.6</v>
      </c>
      <c r="E29" s="63">
        <v>72104.43992654774</v>
      </c>
      <c r="F29" s="123">
        <v>5901.4952780692556</v>
      </c>
      <c r="G29" s="164">
        <v>9.6999999999999993</v>
      </c>
      <c r="H29" s="64">
        <v>51530.947255113024</v>
      </c>
      <c r="I29" s="123">
        <v>6780.6781485468246</v>
      </c>
      <c r="J29" s="62">
        <v>18.100000000000001</v>
      </c>
      <c r="K29" s="125"/>
    </row>
    <row r="30" spans="1:12" x14ac:dyDescent="0.25">
      <c r="A30" s="62">
        <v>1988</v>
      </c>
      <c r="B30" s="63">
        <v>8236.5648050579566</v>
      </c>
      <c r="C30" s="123">
        <v>803.74338803743387</v>
      </c>
      <c r="D30" s="62">
        <v>10.6</v>
      </c>
      <c r="E30" s="63">
        <v>71538.648517258145</v>
      </c>
      <c r="F30" s="123">
        <v>5843.3641225085075</v>
      </c>
      <c r="G30" s="164">
        <v>9.6</v>
      </c>
      <c r="H30" s="64">
        <v>52191.627490485786</v>
      </c>
      <c r="I30" s="123">
        <v>7152.227445713007</v>
      </c>
      <c r="J30" s="62">
        <v>19.100000000000001</v>
      </c>
      <c r="K30" s="125"/>
    </row>
    <row r="31" spans="1:12" x14ac:dyDescent="0.25">
      <c r="A31" s="62">
        <v>1989</v>
      </c>
      <c r="B31" s="63">
        <v>8478.9631271951184</v>
      </c>
      <c r="C31" s="123">
        <v>826.55587903150604</v>
      </c>
      <c r="D31" s="62">
        <v>10.7</v>
      </c>
      <c r="E31" s="63">
        <v>71919.111739563581</v>
      </c>
      <c r="F31" s="123">
        <v>6050.968923739435</v>
      </c>
      <c r="G31" s="164">
        <v>9.9</v>
      </c>
      <c r="H31" s="64">
        <v>61323.924425221943</v>
      </c>
      <c r="I31" s="123">
        <v>7757.3412246756207</v>
      </c>
      <c r="J31" s="62">
        <v>16.3</v>
      </c>
      <c r="K31" s="125"/>
    </row>
    <row r="32" spans="1:12" x14ac:dyDescent="0.25">
      <c r="A32" s="62">
        <v>1990</v>
      </c>
      <c r="B32" s="63">
        <v>8512.1560356280661</v>
      </c>
      <c r="C32" s="123">
        <v>858.18044591946989</v>
      </c>
      <c r="D32" s="62">
        <v>10.1</v>
      </c>
      <c r="E32" s="63">
        <v>72537.731401452053</v>
      </c>
      <c r="F32" s="123">
        <v>6325.2349372976705</v>
      </c>
      <c r="G32" s="164">
        <v>8.6999999999999993</v>
      </c>
      <c r="H32" s="64">
        <v>60578.1755445331</v>
      </c>
      <c r="I32" s="123">
        <v>7501.4017683847314</v>
      </c>
      <c r="J32" s="62">
        <v>12.4</v>
      </c>
      <c r="K32" s="125"/>
      <c r="L32" s="14"/>
    </row>
    <row r="33" spans="1:12" x14ac:dyDescent="0.25">
      <c r="A33" s="62">
        <v>1991</v>
      </c>
      <c r="B33" s="63">
        <v>8235.9383692029751</v>
      </c>
      <c r="C33" s="123">
        <v>872.09415079028895</v>
      </c>
      <c r="D33" s="62">
        <v>10.6</v>
      </c>
      <c r="E33" s="63">
        <v>74150.574782927724</v>
      </c>
      <c r="F33" s="123">
        <v>6766.4791488320898</v>
      </c>
      <c r="G33" s="164">
        <v>9.1</v>
      </c>
      <c r="H33" s="64">
        <v>45022.550052687038</v>
      </c>
      <c r="I33" s="123">
        <v>5518.4404636459431</v>
      </c>
      <c r="J33" s="62">
        <v>12.2</v>
      </c>
      <c r="K33" s="125"/>
      <c r="L33" s="14"/>
    </row>
    <row r="34" spans="1:12" x14ac:dyDescent="0.25">
      <c r="A34" s="62">
        <v>1992</v>
      </c>
      <c r="B34" s="63">
        <v>8235.4529485570893</v>
      </c>
      <c r="C34" s="123">
        <v>891.27227101631115</v>
      </c>
      <c r="D34" s="62">
        <v>10.8</v>
      </c>
      <c r="E34" s="63">
        <v>73714.81912955163</v>
      </c>
      <c r="F34" s="123">
        <v>6778.8631000388323</v>
      </c>
      <c r="G34" s="164">
        <v>9.1999999999999993</v>
      </c>
      <c r="H34" s="64">
        <v>45377.165518680864</v>
      </c>
      <c r="I34" s="123">
        <v>5781.0477979544985</v>
      </c>
      <c r="J34" s="62">
        <v>12.7</v>
      </c>
      <c r="K34" s="125"/>
      <c r="L34" s="14"/>
    </row>
    <row r="35" spans="1:12" x14ac:dyDescent="0.25">
      <c r="A35" s="62">
        <v>1993</v>
      </c>
      <c r="B35" s="63">
        <v>8013.0451042722598</v>
      </c>
      <c r="C35" s="123">
        <v>889.43400683010361</v>
      </c>
      <c r="D35" s="124">
        <v>11.09982528809042</v>
      </c>
      <c r="E35" s="63">
        <v>73358.11318573328</v>
      </c>
      <c r="F35" s="123">
        <v>6897.4507196947807</v>
      </c>
      <c r="G35" s="163">
        <v>9.4024374675931544</v>
      </c>
      <c r="H35" s="64">
        <v>49047.896912229517</v>
      </c>
      <c r="I35" s="123">
        <v>5266.2290299051792</v>
      </c>
      <c r="J35" s="124">
        <v>10.736910981787899</v>
      </c>
      <c r="K35" s="125"/>
      <c r="L35" s="14"/>
    </row>
    <row r="36" spans="1:12" x14ac:dyDescent="0.25">
      <c r="A36" s="62">
        <v>1994</v>
      </c>
      <c r="B36" s="63">
        <v>8187.9929609897281</v>
      </c>
      <c r="C36" s="123">
        <v>927.85499251014403</v>
      </c>
      <c r="D36" s="62">
        <v>11.3</v>
      </c>
      <c r="E36" s="63">
        <v>75389.966249070421</v>
      </c>
      <c r="F36" s="123">
        <v>7100.9953663978031</v>
      </c>
      <c r="G36" s="164">
        <v>9.4</v>
      </c>
      <c r="H36" s="64">
        <v>56394.007490636701</v>
      </c>
      <c r="I36" s="123">
        <v>6575.0312109862671</v>
      </c>
      <c r="J36" s="62">
        <v>11.7</v>
      </c>
      <c r="K36" s="125"/>
      <c r="L36" s="14"/>
    </row>
    <row r="37" spans="1:12" x14ac:dyDescent="0.25">
      <c r="A37" s="62">
        <v>1995</v>
      </c>
      <c r="B37" s="63">
        <v>8117.6554275145827</v>
      </c>
      <c r="C37" s="123">
        <v>915.41233935600133</v>
      </c>
      <c r="D37" s="62">
        <v>11.3</v>
      </c>
      <c r="E37" s="63">
        <v>77279.283916723856</v>
      </c>
      <c r="F37" s="123">
        <v>7140.3568977350715</v>
      </c>
      <c r="G37" s="164">
        <v>9.1999999999999993</v>
      </c>
      <c r="H37" s="64">
        <v>44979.505726341165</v>
      </c>
      <c r="I37" s="123">
        <v>6062.6883664858351</v>
      </c>
      <c r="J37" s="62">
        <v>13.5</v>
      </c>
      <c r="K37" s="125"/>
      <c r="L37" s="14"/>
    </row>
    <row r="38" spans="1:12" x14ac:dyDescent="0.25">
      <c r="A38" s="62">
        <v>1996</v>
      </c>
      <c r="B38" s="63">
        <v>8187.6947040498444</v>
      </c>
      <c r="C38" s="123">
        <v>930.221777184394</v>
      </c>
      <c r="D38" s="124">
        <v>11.361217177825186</v>
      </c>
      <c r="E38" s="63">
        <v>78302.260043101065</v>
      </c>
      <c r="F38" s="123">
        <v>7319.2241808034478</v>
      </c>
      <c r="G38" s="163">
        <v>9.3473983723772722</v>
      </c>
      <c r="H38" s="64">
        <v>42722.420776745297</v>
      </c>
      <c r="I38" s="123">
        <v>5698.5942339766498</v>
      </c>
      <c r="J38" s="124">
        <v>13.338650128830047</v>
      </c>
      <c r="K38" s="125"/>
      <c r="L38" s="14"/>
    </row>
    <row r="39" spans="1:12" x14ac:dyDescent="0.25">
      <c r="A39" s="62">
        <v>1997</v>
      </c>
      <c r="B39" s="63">
        <v>8024.2983875467271</v>
      </c>
      <c r="C39" s="123">
        <v>918.08012051553862</v>
      </c>
      <c r="D39" s="124">
        <v>11.441251012553931</v>
      </c>
      <c r="E39" s="63">
        <v>83876.685329067637</v>
      </c>
      <c r="F39" s="123">
        <v>7537.1343692870205</v>
      </c>
      <c r="G39" s="163">
        <v>8.9859707017714125</v>
      </c>
      <c r="H39" s="64">
        <v>36343.998369675974</v>
      </c>
      <c r="I39" s="123">
        <v>5360.3016099449769</v>
      </c>
      <c r="J39" s="124">
        <v>14.748794437591117</v>
      </c>
      <c r="K39" s="125"/>
      <c r="L39" s="14"/>
    </row>
    <row r="40" spans="1:12" x14ac:dyDescent="0.25">
      <c r="A40" s="62">
        <v>1998</v>
      </c>
      <c r="B40" s="63">
        <v>7930.8114315448556</v>
      </c>
      <c r="C40" s="123">
        <v>911.8859536978473</v>
      </c>
      <c r="D40" s="124">
        <v>11.49801582812592</v>
      </c>
      <c r="E40" s="63">
        <v>84605.685664004326</v>
      </c>
      <c r="F40" s="123">
        <v>7505.5367537565999</v>
      </c>
      <c r="G40" s="163">
        <v>8.8711966516806395</v>
      </c>
      <c r="H40" s="64">
        <v>37888.596656021044</v>
      </c>
      <c r="I40" s="123">
        <v>5184.2945707307908</v>
      </c>
      <c r="J40" s="124">
        <v>13.682994431800715</v>
      </c>
      <c r="K40" s="125"/>
      <c r="L40" s="14"/>
    </row>
    <row r="41" spans="1:12" x14ac:dyDescent="0.25">
      <c r="A41" s="62">
        <v>1999</v>
      </c>
      <c r="B41" s="63">
        <v>8210.1985944808948</v>
      </c>
      <c r="C41" s="123">
        <v>916.09130153533386</v>
      </c>
      <c r="D41" s="124">
        <v>11.157967630054086</v>
      </c>
      <c r="E41" s="63">
        <v>87250.020265340863</v>
      </c>
      <c r="F41" s="123">
        <v>7598.6111486395203</v>
      </c>
      <c r="G41" s="163">
        <v>8.7090078896611871</v>
      </c>
      <c r="H41" s="64">
        <v>35486.278026905828</v>
      </c>
      <c r="I41" s="123">
        <v>5025.6502242152474</v>
      </c>
      <c r="J41" s="124">
        <v>14.162235386886108</v>
      </c>
      <c r="K41" s="127"/>
    </row>
    <row r="42" spans="1:12" x14ac:dyDescent="0.25">
      <c r="A42" s="62">
        <v>2000</v>
      </c>
      <c r="B42" s="63">
        <v>8046.3966269617495</v>
      </c>
      <c r="C42" s="123">
        <v>921.66014557505616</v>
      </c>
      <c r="D42" s="124">
        <v>11.454321583984198</v>
      </c>
      <c r="E42" s="63">
        <v>84080.969995889842</v>
      </c>
      <c r="F42" s="123">
        <v>7629.2129058775181</v>
      </c>
      <c r="G42" s="163">
        <v>9.0736499665149655</v>
      </c>
      <c r="H42" s="64">
        <v>44714.355948869226</v>
      </c>
      <c r="I42" s="123">
        <v>6337.7581120943951</v>
      </c>
      <c r="J42" s="124">
        <v>14.173877667703877</v>
      </c>
      <c r="K42" s="127"/>
    </row>
    <row r="43" spans="1:12" x14ac:dyDescent="0.25">
      <c r="A43" s="62">
        <v>2001</v>
      </c>
      <c r="B43" s="63">
        <v>7953.0373105152421</v>
      </c>
      <c r="C43" s="123">
        <v>932.99758213589382</v>
      </c>
      <c r="D43" s="124">
        <v>11.731336666839415</v>
      </c>
      <c r="E43" s="63">
        <v>87843.909669616318</v>
      </c>
      <c r="F43" s="123">
        <v>7976.5309044009255</v>
      </c>
      <c r="G43" s="163">
        <v>9.0803459618326485</v>
      </c>
      <c r="H43" s="64">
        <v>36372.231037041267</v>
      </c>
      <c r="I43" s="123">
        <v>5218.8674542929439</v>
      </c>
      <c r="J43" s="124">
        <v>14.348494182218516</v>
      </c>
      <c r="K43" s="127"/>
    </row>
    <row r="44" spans="1:12" x14ac:dyDescent="0.25">
      <c r="A44" s="128">
        <v>2002</v>
      </c>
      <c r="B44" s="129">
        <v>8056.879685766944</v>
      </c>
      <c r="C44" s="130">
        <v>970.59068809366943</v>
      </c>
      <c r="D44" s="131">
        <v>12.046731811178557</v>
      </c>
      <c r="E44" s="129">
        <v>84155.833312248564</v>
      </c>
      <c r="F44" s="130">
        <v>7843.8883687979151</v>
      </c>
      <c r="G44" s="165">
        <v>9.3206710219293463</v>
      </c>
      <c r="H44" s="129">
        <v>37834.36815193572</v>
      </c>
      <c r="I44" s="130">
        <v>5311.9065010956901</v>
      </c>
      <c r="J44" s="131">
        <v>14.039897480946612</v>
      </c>
      <c r="K44" s="127"/>
    </row>
    <row r="45" spans="1:12" x14ac:dyDescent="0.25">
      <c r="A45" s="128">
        <v>2003</v>
      </c>
      <c r="B45" s="129">
        <v>8047.1446333037693</v>
      </c>
      <c r="C45" s="130">
        <v>964.13427776495314</v>
      </c>
      <c r="D45" s="131">
        <v>11.981073060061629</v>
      </c>
      <c r="E45" s="129">
        <v>81434.234193210534</v>
      </c>
      <c r="F45" s="130">
        <v>7881.8332915917217</v>
      </c>
      <c r="G45" s="165">
        <v>9.6787713050647906</v>
      </c>
      <c r="H45" s="129"/>
      <c r="I45" s="130"/>
      <c r="J45" s="132"/>
      <c r="K45" s="127"/>
    </row>
    <row r="46" spans="1:12" x14ac:dyDescent="0.25">
      <c r="A46" s="128">
        <v>2004</v>
      </c>
      <c r="B46" s="129">
        <v>8208.2858939959715</v>
      </c>
      <c r="C46" s="130">
        <v>1020.9515999331205</v>
      </c>
      <c r="D46" s="131">
        <v>12.438060919392504</v>
      </c>
      <c r="E46" s="129">
        <v>82519.464127546496</v>
      </c>
      <c r="F46" s="130">
        <v>8404.4951284322415</v>
      </c>
      <c r="G46" s="165">
        <v>10.184863919428517</v>
      </c>
      <c r="H46" s="129"/>
      <c r="I46" s="130"/>
      <c r="J46" s="132"/>
      <c r="K46" s="127"/>
      <c r="L46" s="16"/>
    </row>
    <row r="47" spans="1:12" x14ac:dyDescent="0.25">
      <c r="A47" s="128">
        <v>2005</v>
      </c>
      <c r="B47" s="129">
        <v>8030.8355114776195</v>
      </c>
      <c r="C47" s="130">
        <v>1067.9152529828566</v>
      </c>
      <c r="D47" s="131">
        <v>13.297685545378171</v>
      </c>
      <c r="E47" s="129">
        <v>83793.959570903229</v>
      </c>
      <c r="F47" s="130">
        <v>9114.3895380464346</v>
      </c>
      <c r="G47" s="165">
        <v>10.877143871372002</v>
      </c>
      <c r="H47" s="129"/>
      <c r="I47" s="130"/>
      <c r="J47" s="132"/>
      <c r="K47" s="127"/>
      <c r="L47" s="16"/>
    </row>
    <row r="48" spans="1:12" x14ac:dyDescent="0.25">
      <c r="A48" s="128">
        <v>2006</v>
      </c>
      <c r="B48" s="129">
        <v>8107.9838777523692</v>
      </c>
      <c r="C48" s="130">
        <v>1202.2011303928841</v>
      </c>
      <c r="D48" s="131">
        <v>14.827374456079317</v>
      </c>
      <c r="E48" s="129">
        <v>86292.290697427394</v>
      </c>
      <c r="F48" s="130">
        <v>10190.257684872433</v>
      </c>
      <c r="G48" s="165">
        <v>11.809001247403705</v>
      </c>
      <c r="H48" s="129"/>
      <c r="I48" s="130"/>
      <c r="J48" s="132"/>
      <c r="K48" s="127"/>
      <c r="L48" s="16"/>
    </row>
    <row r="49" spans="1:12" x14ac:dyDescent="0.25">
      <c r="A49" s="128">
        <v>2007</v>
      </c>
      <c r="B49" s="129">
        <v>7965.5828426552744</v>
      </c>
      <c r="C49" s="130">
        <v>1209.1701230744889</v>
      </c>
      <c r="D49" s="131">
        <v>15.179932805411889</v>
      </c>
      <c r="E49" s="129">
        <v>88871.508144147185</v>
      </c>
      <c r="F49" s="130">
        <v>10960.798379610094</v>
      </c>
      <c r="G49" s="165">
        <v>12.333309750783092</v>
      </c>
      <c r="H49" s="129"/>
      <c r="I49" s="130"/>
      <c r="J49" s="132"/>
      <c r="K49" s="127"/>
      <c r="L49" s="16"/>
    </row>
    <row r="50" spans="1:12" x14ac:dyDescent="0.25">
      <c r="A50" s="128">
        <v>2008</v>
      </c>
      <c r="B50" s="129">
        <v>7926.268807838057</v>
      </c>
      <c r="C50" s="130">
        <v>1311.6666294418512</v>
      </c>
      <c r="D50" s="131">
        <v>16.548349056049958</v>
      </c>
      <c r="E50" s="129">
        <v>86717.332892398001</v>
      </c>
      <c r="F50" s="130">
        <v>11973.686494977472</v>
      </c>
      <c r="G50" s="165">
        <v>13.807719974315694</v>
      </c>
      <c r="H50" s="129"/>
      <c r="I50" s="130"/>
      <c r="J50" s="132"/>
      <c r="K50" s="127"/>
      <c r="L50" s="16"/>
    </row>
    <row r="51" spans="1:12" x14ac:dyDescent="0.25">
      <c r="A51" s="128">
        <v>2009</v>
      </c>
      <c r="B51" s="129">
        <v>7658</v>
      </c>
      <c r="C51" s="130">
        <v>1370</v>
      </c>
      <c r="D51" s="131">
        <v>16.2</v>
      </c>
      <c r="E51" s="129">
        <v>77034</v>
      </c>
      <c r="F51" s="130">
        <v>10236</v>
      </c>
      <c r="G51" s="165">
        <v>13.6</v>
      </c>
      <c r="H51" s="129">
        <v>31430</v>
      </c>
      <c r="I51" s="130">
        <v>12390</v>
      </c>
      <c r="J51" s="131">
        <v>41.64</v>
      </c>
      <c r="K51" s="127"/>
      <c r="L51" s="16"/>
    </row>
    <row r="52" spans="1:12" x14ac:dyDescent="0.25">
      <c r="A52" s="128">
        <v>2010</v>
      </c>
      <c r="B52" s="129">
        <v>7670.4</v>
      </c>
      <c r="C52" s="130">
        <v>1252.69</v>
      </c>
      <c r="D52" s="131">
        <v>16.329999999999998</v>
      </c>
      <c r="E52" s="129">
        <v>58995.31</v>
      </c>
      <c r="F52" s="130">
        <v>7964.14</v>
      </c>
      <c r="G52" s="165">
        <v>13.49</v>
      </c>
      <c r="H52" s="129">
        <v>308876.81784148538</v>
      </c>
      <c r="I52" s="130">
        <v>48702.811345418173</v>
      </c>
      <c r="J52" s="131">
        <v>15.76</v>
      </c>
      <c r="K52" s="127"/>
      <c r="L52" s="16"/>
    </row>
    <row r="53" spans="1:12" x14ac:dyDescent="0.25">
      <c r="A53" s="128">
        <v>2011</v>
      </c>
      <c r="B53" s="129">
        <v>7778.9180362062916</v>
      </c>
      <c r="C53" s="130">
        <v>1380.9720239308028</v>
      </c>
      <c r="D53" s="131">
        <v>17.752751957318356</v>
      </c>
      <c r="E53" s="129">
        <v>59843.963512832823</v>
      </c>
      <c r="F53" s="130">
        <v>8782.5323480743009</v>
      </c>
      <c r="G53" s="165">
        <v>14.675719709291968</v>
      </c>
      <c r="H53" s="129">
        <v>310587.44343256799</v>
      </c>
      <c r="I53" s="130">
        <v>53903.05880727082</v>
      </c>
      <c r="J53" s="131">
        <v>16.313972442906831</v>
      </c>
      <c r="K53" s="127"/>
    </row>
    <row r="54" spans="1:12" x14ac:dyDescent="0.25">
      <c r="A54" s="128">
        <v>2012</v>
      </c>
      <c r="B54" s="129">
        <v>7799.4438124130957</v>
      </c>
      <c r="C54" s="130">
        <v>1416.8770428156095</v>
      </c>
      <c r="D54" s="131">
        <v>18.166385666636877</v>
      </c>
      <c r="E54" s="129">
        <v>59457.630030494351</v>
      </c>
      <c r="F54" s="130">
        <v>8718.2278915947263</v>
      </c>
      <c r="G54" s="165">
        <v>14.662925325350779</v>
      </c>
      <c r="H54" s="129">
        <v>326497.82757832151</v>
      </c>
      <c r="I54" s="130">
        <v>60085.524811342322</v>
      </c>
      <c r="J54" s="131">
        <v>18.403039694629754</v>
      </c>
      <c r="K54" s="127"/>
    </row>
    <row r="55" spans="1:12" x14ac:dyDescent="0.25">
      <c r="A55" s="128">
        <v>2013</v>
      </c>
      <c r="B55" s="129">
        <v>7539.7586039921807</v>
      </c>
      <c r="C55" s="130">
        <v>1387.0872863573593</v>
      </c>
      <c r="D55" s="131">
        <v>18.432503650013533</v>
      </c>
      <c r="E55" s="129">
        <v>58114.355179253129</v>
      </c>
      <c r="F55" s="130">
        <v>8947.1517840005126</v>
      </c>
      <c r="G55" s="165">
        <v>15.251850693817518</v>
      </c>
      <c r="H55" s="129">
        <v>302048.06641905179</v>
      </c>
      <c r="I55" s="130">
        <v>53126.065108149443</v>
      </c>
      <c r="J55" s="131">
        <v>17.489697455431354</v>
      </c>
      <c r="K55" s="127"/>
    </row>
    <row r="56" spans="1:12" x14ac:dyDescent="0.25">
      <c r="A56" s="128">
        <v>2014</v>
      </c>
      <c r="B56" s="129">
        <v>7218.4353294033954</v>
      </c>
      <c r="C56" s="130">
        <v>1393.8421868930966</v>
      </c>
      <c r="D56" s="131">
        <v>19.309478069512579</v>
      </c>
      <c r="E56" s="129">
        <v>56595.38548985884</v>
      </c>
      <c r="F56" s="130">
        <v>9455.2722019806915</v>
      </c>
      <c r="G56" s="165">
        <v>16.706789997348729</v>
      </c>
      <c r="H56" s="129">
        <v>286113.19122586062</v>
      </c>
      <c r="I56" s="130">
        <v>49306.818667751184</v>
      </c>
      <c r="J56" s="131">
        <v>17.233325893327269</v>
      </c>
      <c r="K56" s="127"/>
    </row>
    <row r="57" spans="1:12" x14ac:dyDescent="0.25">
      <c r="A57" s="128">
        <v>2015</v>
      </c>
      <c r="B57" s="129">
        <v>7176.1179092325119</v>
      </c>
      <c r="C57" s="130">
        <v>1443.8164228195835</v>
      </c>
      <c r="D57" s="131">
        <v>20.119742193227147</v>
      </c>
      <c r="E57" s="129">
        <v>56767.001151639502</v>
      </c>
      <c r="F57" s="130">
        <v>9782.1961474883865</v>
      </c>
      <c r="G57" s="165">
        <v>17.232187624915365</v>
      </c>
      <c r="H57" s="129">
        <v>266760.23340513022</v>
      </c>
      <c r="I57" s="130">
        <v>43619.464194993954</v>
      </c>
      <c r="J57" s="131">
        <v>16.351561714503688</v>
      </c>
      <c r="K57" s="127"/>
    </row>
    <row r="58" spans="1:12" x14ac:dyDescent="0.25">
      <c r="A58" s="128">
        <v>2016</v>
      </c>
      <c r="B58" s="129">
        <v>6928.6590161194281</v>
      </c>
      <c r="C58" s="130">
        <v>1422.2543993915951</v>
      </c>
      <c r="D58" s="131">
        <v>20.527123590333137</v>
      </c>
      <c r="E58" s="129">
        <v>53284.700954400854</v>
      </c>
      <c r="F58" s="130">
        <v>9202.8014006279009</v>
      </c>
      <c r="G58" s="165">
        <v>17.271001311433334</v>
      </c>
      <c r="H58" s="129">
        <v>277296.20788389881</v>
      </c>
      <c r="I58" s="130">
        <v>47095.514613968277</v>
      </c>
      <c r="J58" s="131">
        <v>16.983829304181</v>
      </c>
      <c r="K58" s="127"/>
    </row>
    <row r="59" spans="1:12" x14ac:dyDescent="0.25">
      <c r="A59" s="133">
        <v>2017</v>
      </c>
      <c r="B59" s="134">
        <v>7080.275959534305</v>
      </c>
      <c r="C59" s="135">
        <v>1521.3680476252177</v>
      </c>
      <c r="D59" s="136">
        <v>21.487411738189987</v>
      </c>
      <c r="E59" s="134">
        <v>52328.98364412137</v>
      </c>
      <c r="F59" s="135">
        <v>9865.5532241548462</v>
      </c>
      <c r="G59" s="166">
        <v>18.852942551394534</v>
      </c>
      <c r="H59" s="134">
        <v>273549.39687678538</v>
      </c>
      <c r="I59" s="135">
        <v>48659.334376523206</v>
      </c>
      <c r="J59" s="136">
        <v>17.78813440354277</v>
      </c>
      <c r="K59" s="127"/>
    </row>
    <row r="60" spans="1:12" x14ac:dyDescent="0.25">
      <c r="A60" s="128">
        <v>2018</v>
      </c>
      <c r="B60" s="129">
        <v>6792.2853731831246</v>
      </c>
      <c r="C60" s="130">
        <v>1504.9138767271979</v>
      </c>
      <c r="D60" s="131">
        <v>22.15622274453904</v>
      </c>
      <c r="E60" s="129">
        <v>50701.830119321428</v>
      </c>
      <c r="F60" s="130">
        <v>9354.573406716052</v>
      </c>
      <c r="G60" s="165">
        <v>18.450169125455719</v>
      </c>
      <c r="H60" s="129">
        <v>262051.4082473868</v>
      </c>
      <c r="I60" s="130">
        <v>48957.592535807635</v>
      </c>
      <c r="J60" s="131">
        <v>18.682438252569799</v>
      </c>
      <c r="K60" s="158"/>
    </row>
    <row r="61" spans="1:12" x14ac:dyDescent="0.25">
      <c r="A61" s="128">
        <v>2019</v>
      </c>
      <c r="B61" s="129">
        <v>6586.4967664678925</v>
      </c>
      <c r="C61" s="130">
        <v>1523.055428687195</v>
      </c>
      <c r="D61" s="131">
        <v>23.123907635408379</v>
      </c>
      <c r="E61" s="129">
        <v>49819.946554284725</v>
      </c>
      <c r="F61" s="130">
        <v>9717.6766289177049</v>
      </c>
      <c r="G61" s="165">
        <v>19.505594246933097</v>
      </c>
      <c r="H61" s="129">
        <v>246262.43163383545</v>
      </c>
      <c r="I61" s="130">
        <v>46598.627557042171</v>
      </c>
      <c r="J61" s="131">
        <v>18.922345259032074</v>
      </c>
      <c r="K61" s="158"/>
    </row>
    <row r="62" spans="1:12" x14ac:dyDescent="0.25">
      <c r="A62" s="128">
        <v>2020</v>
      </c>
      <c r="B62" s="129">
        <v>6462.5143322390268</v>
      </c>
      <c r="C62" s="130">
        <v>1495.5033894063913</v>
      </c>
      <c r="D62" s="131">
        <v>23.141200352096604</v>
      </c>
      <c r="E62" s="129">
        <v>48531.548989425908</v>
      </c>
      <c r="F62" s="130">
        <v>9390.1900744710038</v>
      </c>
      <c r="G62" s="165">
        <v>19.348630468227885</v>
      </c>
      <c r="H62" s="129">
        <v>116890.28074575873</v>
      </c>
      <c r="I62" s="130">
        <v>16573.755993689061</v>
      </c>
      <c r="J62" s="131">
        <v>14.178899980347962</v>
      </c>
      <c r="K62" s="158"/>
    </row>
    <row r="63" spans="1:12" ht="15.75" thickBot="1" x14ac:dyDescent="0.3">
      <c r="A63" s="178">
        <v>2021</v>
      </c>
      <c r="B63" s="137">
        <v>6956.6904319625546</v>
      </c>
      <c r="C63" s="138">
        <v>1602.7581953613317</v>
      </c>
      <c r="D63" s="159">
        <v>23.039090369717329</v>
      </c>
      <c r="E63" s="137">
        <v>56357.90388939868</v>
      </c>
      <c r="F63" s="138">
        <v>10929.61806713724</v>
      </c>
      <c r="G63" s="170">
        <v>19.393230253180473</v>
      </c>
      <c r="H63" s="137">
        <v>116366.43178264081</v>
      </c>
      <c r="I63" s="138">
        <v>17393.735755437338</v>
      </c>
      <c r="J63" s="160">
        <v>14.947382581883103</v>
      </c>
      <c r="K63" s="158"/>
    </row>
    <row r="64" spans="1:12" x14ac:dyDescent="0.25">
      <c r="A64" s="88" t="s">
        <v>52</v>
      </c>
    </row>
    <row r="65" spans="1:10" x14ac:dyDescent="0.25">
      <c r="A65" s="88" t="s">
        <v>66</v>
      </c>
    </row>
    <row r="66" spans="1:10" x14ac:dyDescent="0.25">
      <c r="A66" s="92" t="s">
        <v>67</v>
      </c>
    </row>
    <row r="67" spans="1:10" x14ac:dyDescent="0.25">
      <c r="A67" s="88" t="s">
        <v>68</v>
      </c>
    </row>
    <row r="68" spans="1:10" x14ac:dyDescent="0.25">
      <c r="A68" s="88" t="s">
        <v>56</v>
      </c>
    </row>
    <row r="69" spans="1:10" x14ac:dyDescent="0.25">
      <c r="A69" s="92" t="s">
        <v>57</v>
      </c>
    </row>
    <row r="70" spans="1:10" x14ac:dyDescent="0.25">
      <c r="A70" s="92" t="s">
        <v>58</v>
      </c>
      <c r="B70" s="61"/>
      <c r="C70" s="93"/>
      <c r="D70" s="61"/>
      <c r="E70" s="93"/>
      <c r="F70" s="61"/>
      <c r="G70" s="168"/>
      <c r="H70" s="61"/>
      <c r="I70" s="93"/>
      <c r="J70" s="61"/>
    </row>
    <row r="71" spans="1:10" x14ac:dyDescent="0.25">
      <c r="A71" s="92" t="s">
        <v>69</v>
      </c>
      <c r="B71" s="61"/>
      <c r="C71" s="93"/>
      <c r="D71" s="61"/>
      <c r="E71" s="93"/>
      <c r="F71" s="61"/>
      <c r="G71" s="168"/>
      <c r="H71" s="61"/>
      <c r="I71" s="93"/>
      <c r="J71" s="61"/>
    </row>
    <row r="72" spans="1:10" x14ac:dyDescent="0.25">
      <c r="A72" s="92" t="s">
        <v>70</v>
      </c>
      <c r="B72" s="61"/>
      <c r="C72" s="93"/>
      <c r="D72" s="61"/>
      <c r="E72" s="93"/>
      <c r="F72" s="61"/>
      <c r="G72" s="168"/>
      <c r="H72" s="61"/>
      <c r="I72" s="93"/>
      <c r="J72" s="61"/>
    </row>
    <row r="73" spans="1:10" x14ac:dyDescent="0.25">
      <c r="B73" s="14"/>
      <c r="C73" s="14"/>
      <c r="D73" s="14"/>
      <c r="E73" s="14"/>
      <c r="F73" s="14"/>
      <c r="G73" s="169"/>
      <c r="H73" s="14"/>
      <c r="I73" s="14"/>
      <c r="J73" s="14"/>
    </row>
  </sheetData>
  <mergeCells count="4">
    <mergeCell ref="A2:A3"/>
    <mergeCell ref="B2:D2"/>
    <mergeCell ref="E2:G2"/>
    <mergeCell ref="H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Installed Capacity (2021)</vt:lpstr>
      <vt:lpstr>Net Generation by Fuel Type</vt:lpstr>
      <vt:lpstr>Sales-Revenue-Customers</vt:lpstr>
      <vt:lpstr>Sales-Revenue-Rate_perCustomer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McMahon</dc:creator>
  <cp:lastModifiedBy>Neil McMahon</cp:lastModifiedBy>
  <dcterms:created xsi:type="dcterms:W3CDTF">2023-06-09T20:50:34Z</dcterms:created>
  <dcterms:modified xsi:type="dcterms:W3CDTF">2023-06-12T21:25:16Z</dcterms:modified>
</cp:coreProperties>
</file>